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\AÑO 2024\LICITACIÓN PÚBLICA 07-2024 CONSTR. DE 2DA PLANTA EDIFICIO DE AULAS DE CLASE CAMOAPA\"/>
    </mc:Choice>
  </mc:AlternateContent>
  <xr:revisionPtr revIDLastSave="0" documentId="13_ncr:1_{590185C9-EA57-4F31-92A6-922BFDEFA7C1}" xr6:coauthVersionLast="47" xr6:coauthVersionMax="47" xr10:uidLastSave="{00000000-0000-0000-0000-000000000000}"/>
  <bookViews>
    <workbookView xWindow="-120" yWindow="-120" windowWidth="20730" windowHeight="11160" xr2:uid="{4BB1D283-4CB8-434F-8CCE-8DBD1BBA54B8}"/>
  </bookViews>
  <sheets>
    <sheet name="PRESUPUESTO BASE" sheetId="2" r:id="rId1"/>
  </sheets>
  <definedNames>
    <definedName name="_xlnm.Print_Area" localSheetId="0">'PRESUPUESTO BASE'!$A$1:$Q$99</definedName>
    <definedName name="_xlnm.Print_Titles" localSheetId="0">'PRESUPUESTO BASE'!$1:$4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" l="1"/>
  <c r="E80" i="2" s="1"/>
  <c r="E61" i="2"/>
  <c r="E40" i="2"/>
  <c r="E75" i="2"/>
  <c r="E58" i="2" l="1"/>
  <c r="E56" i="2"/>
  <c r="E49" i="2"/>
  <c r="E47" i="2"/>
  <c r="E10" i="2"/>
  <c r="E7" i="2" l="1"/>
  <c r="E17" i="2"/>
  <c r="E74" i="2" l="1"/>
</calcChain>
</file>

<file path=xl/sharedStrings.xml><?xml version="1.0" encoding="utf-8"?>
<sst xmlns="http://schemas.openxmlformats.org/spreadsheetml/2006/main" count="194" uniqueCount="137">
  <si>
    <t>PRESUPUESTO BASE</t>
  </si>
  <si>
    <t>ETAPA</t>
  </si>
  <si>
    <t>SUB-ETAPA</t>
  </si>
  <si>
    <t>DESCRIPCION</t>
  </si>
  <si>
    <t>U/M</t>
  </si>
  <si>
    <t>Cantidad</t>
  </si>
  <si>
    <t>COSTOS UNITARIOS C$</t>
  </si>
  <si>
    <t>COSTO TOTAL UNITARIO C$</t>
  </si>
  <si>
    <t>COSTOS TOTALES C$</t>
  </si>
  <si>
    <t>COSTO     TOTAL C$</t>
  </si>
  <si>
    <t>Material C$</t>
  </si>
  <si>
    <t>Mano de obra C$</t>
  </si>
  <si>
    <t>Sub            contrato C$</t>
  </si>
  <si>
    <t>Equipo C$</t>
  </si>
  <si>
    <t>Transp. C$</t>
  </si>
  <si>
    <t xml:space="preserve"> </t>
  </si>
  <si>
    <t>PRELIMINARES</t>
  </si>
  <si>
    <t>FUNDACIONES</t>
  </si>
  <si>
    <t>EXCAVACION ESTRUCTURAL</t>
  </si>
  <si>
    <t>m3</t>
  </si>
  <si>
    <t xml:space="preserve">Relleno en fundaciones con material proveniente de las excavaciones </t>
  </si>
  <si>
    <t xml:space="preserve">ACERO </t>
  </si>
  <si>
    <t xml:space="preserve">  </t>
  </si>
  <si>
    <t xml:space="preserve">lbs </t>
  </si>
  <si>
    <t xml:space="preserve">FORMALETAS </t>
  </si>
  <si>
    <t>Alistado, armado y colocado de formaleta de pino dos usos.</t>
  </si>
  <si>
    <t>m2</t>
  </si>
  <si>
    <t>CONCRETO</t>
  </si>
  <si>
    <t xml:space="preserve">Concreto estructural 3000 PSI </t>
  </si>
  <si>
    <t>M3</t>
  </si>
  <si>
    <t>PAREDES</t>
  </si>
  <si>
    <t>LIMPIEZA FINAL Y ENTREGA</t>
  </si>
  <si>
    <t>LIMPIEZA FINAL</t>
  </si>
  <si>
    <t>Glb</t>
  </si>
  <si>
    <t>a.</t>
  </si>
  <si>
    <t>COSTO TOTAL DIRECTO</t>
  </si>
  <si>
    <t>b.</t>
  </si>
  <si>
    <t>COSTO TOTAL  INDIRECTO</t>
  </si>
  <si>
    <t>c.</t>
  </si>
  <si>
    <t>ADMON</t>
  </si>
  <si>
    <t>d.</t>
  </si>
  <si>
    <t>UTILIDADES</t>
  </si>
  <si>
    <t>e.</t>
  </si>
  <si>
    <t>SUBTOTAL</t>
  </si>
  <si>
    <t>f.</t>
  </si>
  <si>
    <t>IMPUESTO DEL  IVA 15 %</t>
  </si>
  <si>
    <t>COSTO TOTAL DEL PROYECTO   C$</t>
  </si>
  <si>
    <t>ESTRUCTURAS DE CONCRETO</t>
  </si>
  <si>
    <t>Trazo y Nivelación.</t>
  </si>
  <si>
    <t>MAMPOSTERIA</t>
  </si>
  <si>
    <t xml:space="preserve">Paredes de bloques de 6" certificado </t>
  </si>
  <si>
    <t xml:space="preserve">TECHOS </t>
  </si>
  <si>
    <t xml:space="preserve">ESTRUCTURA METALICA </t>
  </si>
  <si>
    <t xml:space="preserve">ml </t>
  </si>
  <si>
    <t xml:space="preserve">Cielo </t>
  </si>
  <si>
    <t xml:space="preserve">Fascia </t>
  </si>
  <si>
    <t xml:space="preserve">PISOS </t>
  </si>
  <si>
    <t>PISOS</t>
  </si>
  <si>
    <t>M2</t>
  </si>
  <si>
    <t>PUERTAS</t>
  </si>
  <si>
    <t>CU</t>
  </si>
  <si>
    <t>c.u</t>
  </si>
  <si>
    <t>120</t>
  </si>
  <si>
    <t>VENTANAS Y VERJAS</t>
  </si>
  <si>
    <t>ELECTRICIDAD</t>
  </si>
  <si>
    <t xml:space="preserve">canalización y accesorios </t>
  </si>
  <si>
    <t>ML</t>
  </si>
  <si>
    <t>Suministro e instalacion de Lamparas WING 208</t>
  </si>
  <si>
    <t xml:space="preserve">und </t>
  </si>
  <si>
    <t>Alambre AWG #12 THHN. (Incluye miscelaneos: tape, alambre galvanizado, wire nut, etc)</t>
  </si>
  <si>
    <t>Cable TSJ 3 x 14</t>
  </si>
  <si>
    <t>Ml</t>
  </si>
  <si>
    <t xml:space="preserve">ML </t>
  </si>
  <si>
    <t>PINTURA</t>
  </si>
  <si>
    <t xml:space="preserve">PINTURA </t>
  </si>
  <si>
    <t xml:space="preserve">Suministro e instalacion de piso kenia beige 44*44 </t>
  </si>
  <si>
    <t>Suministro e instalación de interruptor sencillo 125v 15 Amp levinton o similar con placa metálica a seleccionar por el dueño.</t>
  </si>
  <si>
    <t>ml</t>
  </si>
  <si>
    <t>ACABADOS</t>
  </si>
  <si>
    <t>Piqueteo total en Concreto Fresco</t>
  </si>
  <si>
    <t>Repello Corriente en paredes, vigas, jambas y columnas.</t>
  </si>
  <si>
    <t>Fino con repemax gris en paredes, vigas, jambas y columnas.</t>
  </si>
  <si>
    <t>80</t>
  </si>
  <si>
    <t>90</t>
  </si>
  <si>
    <t>150</t>
  </si>
  <si>
    <t xml:space="preserve">COLUMNAS </t>
  </si>
  <si>
    <t xml:space="preserve">VIGAS </t>
  </si>
  <si>
    <t xml:space="preserve">VENTANAS </t>
  </si>
  <si>
    <t>Pintura exterior e interior de aceite, en calidad High Estándar,fascia paredes durock  aplicar las manos que sean necesarias para su perfecto acabado.</t>
  </si>
  <si>
    <t>OTRAS OBRAS</t>
  </si>
  <si>
    <t>glb</t>
  </si>
  <si>
    <t>SUMINISTRO E INSTALACION DE CUBIERTA DE TECHO ESTRUCTURAL E 101 PREPINTADA COLOR ROJO CAL 24</t>
  </si>
  <si>
    <t>Cielo Razo perfileria mill finish lamina texturizada de 2*2 color blanco</t>
  </si>
  <si>
    <t>Proyecto:Construcción de 2da planta edificio de aulas de clases del Centro Regional Camoapa.</t>
  </si>
  <si>
    <t>Construcción de 2da planta edificio de aulas de clases del Centro Regional Camoapa.</t>
  </si>
  <si>
    <t xml:space="preserve">ENTREPISO </t>
  </si>
  <si>
    <t>Losa de concreto reforzado de 3000 psi, E: 12.5 cm  refuerzo num 3 ambas direcciones @ 16.5 cm  (Conforme a planos y especificaciones)</t>
  </si>
  <si>
    <t>Excavación estructurales manuales para  zapatas y pedestales.</t>
  </si>
  <si>
    <t xml:space="preserve">Alistado, amardo y colocado de Acero   Num 4 y  5 Grado 60 Viga Asismica y zapatas </t>
  </si>
  <si>
    <t>Alistado, amardo y colocado de Acero Num 3 Grado 60 ESTRIBOS incluye alambre de amarre</t>
  </si>
  <si>
    <t xml:space="preserve">Concreto estructural 4000 PSI </t>
  </si>
  <si>
    <t xml:space="preserve">Demoliciones en paredes con precaución  para instalar zapatas y sus columnas </t>
  </si>
  <si>
    <t xml:space="preserve">Desinstalación de estructura y cubierta de techo </t>
  </si>
  <si>
    <t xml:space="preserve">Demoliciones de culatas despues de viga dintel con precaucion </t>
  </si>
  <si>
    <t xml:space="preserve">Desinstalación de ventanas en planta baja </t>
  </si>
  <si>
    <t xml:space="preserve">Desinstalación de puertas  en planta baja </t>
  </si>
  <si>
    <t xml:space="preserve">COLUMNA C-1 0.25*0.35m, CONCRETO 4000 PSI INCLUYE ACERO PRINCIPAL 6 NUM 5 y 2 NUM 4, ESTRIBOS num 3 primeros 5 @ 5 resto a 15 cm,formaletas. </t>
  </si>
  <si>
    <t xml:space="preserve">COLUMNA C-2 0.25*0.30 m, CONCRETO 4000 PSI INCLUYE ACERO PRINCIPAL 6 NUM 5 y 2 NUM 4, ESTRIBOS num 3 primeros 5 @ 5 resto a 15 cm,formaletas. </t>
  </si>
  <si>
    <t xml:space="preserve">COLUMNA C-3 0.20*0.25 m, CONCRETO 4000 PSI INCLUYE ACERO PRINCIPAL 4 NUM 5 y 2 NUM 3, ESTRIBOS num 2 primeros 5 @ 5 resto a 15 cm,formaletas. </t>
  </si>
  <si>
    <t xml:space="preserve">COLUMNA C-4 0.20*0.20 m, CONCRETO 4000 PSI INCLUYE ACERO PRINCIPAL 4 NUM 4, ESTRIBOS num 2 primeros 5 @ 5 resto a 15 cm,formaletas. </t>
  </si>
  <si>
    <t xml:space="preserve">COLUMNA C-5 0.15*0.15 m, CONCRETO 3000 PSI INCLUYE ACERO PRINCIPAL 4 NUM 3, ESTRIBOS num 2 primeros 5 @ 5 resto a 15 cm,formaletas. </t>
  </si>
  <si>
    <t xml:space="preserve"> VI-2 0.15*0.15 m, CONCRETO 3000 PSI INCLUYE ACERO PRINCIPAL 4 NUM 3, ESTRIBOS num 2 primeros 5 @ 5 resto a 15 cm,formaletas.</t>
  </si>
  <si>
    <t xml:space="preserve"> VI-1 Y VC-1 0.20*0.15 m, CONCRETO 3000 PSI INCLUYE ACERO PRINCIPAL 6 NUM 3, ESTRIBOS num 2 primeros 5 @ 5 resto a 15 cm,formaletas.</t>
  </si>
  <si>
    <t xml:space="preserve">Viga de entrepiso incluye acero principal de refuerzo, concreto, formaleta VER DETALLES EN PLANOS </t>
  </si>
  <si>
    <t xml:space="preserve">Suministro e instalaciòn de Estructura galvanizada 3 5/8", forro doble cara durock acabado fino para paredes Internas en aulas </t>
  </si>
  <si>
    <t xml:space="preserve">Cercha estructura metalica para entrepiso entre columas y columnas en la parte del nivel 1, incluye elementos de fijación ver detalles en planos,  </t>
  </si>
  <si>
    <t xml:space="preserve">Cumbrera metalica cal 26 prepintada en rojo enpotrado en pared incluye impermeabilizaciòn desarrollo 0.5 m  </t>
  </si>
  <si>
    <t>suministro e instalacion de fascia estructura metalica h: 0.33 forro lamina denglass acabado fino.</t>
  </si>
  <si>
    <t xml:space="preserve">suministro e instalación de puertas metalicas 6 tableros  incluye marco de madera roja incluye herrajes, cerraduras, topes y traga luz de vidrio ver detalles en planos, pintura anticorrosiva 02 manos. </t>
  </si>
  <si>
    <t xml:space="preserve">Suministro e instalación de ventana corrediza tipo ISO 1500 color bronce y vidrio solar bronce de 4mm, una hoja corrediza y una hoja fija. Modelo Panoramica. Detalles en planos </t>
  </si>
  <si>
    <t>Ampliacion de columnas externas hasta la losa de piso ver detalles en planos</t>
  </si>
  <si>
    <t>Suministro e instalación de interruptor doble  125v 15 Amp levinton o similar con placa metálica a seleccionar por el dueño.</t>
  </si>
  <si>
    <t>Suministro e instalación de tomacorriente doble polarizado p/ empotrar 120V - 15 Amp.  Leviton con su tapa metálica en paredes y mesas de concreto</t>
  </si>
  <si>
    <t>Suministro e instalacion de canalizacion Conduit de 1/2 PVC, incluye accesorios cajas EMT 4*4, 2*4, BRIDAS, CURVAS UNIONES, incluye 02 esperas con caja pesada EMT 4*4 CON ARO DE REPELLO EN EL PASILLO CON TUBO Y SONDA PARA POSTERIOR CONEXIÓN WIFI.</t>
  </si>
  <si>
    <t xml:space="preserve">glb </t>
  </si>
  <si>
    <t xml:space="preserve">ESCALERAS DE EMERGENCIA </t>
  </si>
  <si>
    <t xml:space="preserve">GLB </t>
  </si>
  <si>
    <t>Barandal en escaleras ver detalles en planos,tubos galvanizados redondos  incluye pintura  color aluminio</t>
  </si>
  <si>
    <t xml:space="preserve">Escalera de Concreto incluye huella contrahuella y descansos, ver detalles en planos </t>
  </si>
  <si>
    <t>Suministro e instalación de estructura metalica de techo ver detalles en planos, incluye vigas clavadores  pintura anticorrosiva y elementos de fijación .</t>
  </si>
  <si>
    <t>Desinstalacion de cielo razo, no tocar sistema electrico conservar, considerar apoyos temporales para la canalización.</t>
  </si>
  <si>
    <t xml:space="preserve">Suministro e instalacion de panel electrico de 24 espacios incluye 1 breaker 2*20, 3 breaker de 1*20, 3 breaker de 1*15 AMP, varilla polo tierra con sus accesorios, mufa tubo emt de 1", acometida ACSR 3*6 A POSTE EXISTENTE longitud 6 metros </t>
  </si>
  <si>
    <t xml:space="preserve">Brandales detalles en planos para balcon </t>
  </si>
  <si>
    <t xml:space="preserve">Obras Metalicas </t>
  </si>
  <si>
    <t xml:space="preserve">Obras externas </t>
  </si>
  <si>
    <t>anden de concreto 2500 sizado a 1 metro incluye bordillo  e: 3"</t>
  </si>
  <si>
    <t xml:space="preserve">Fundaciones para escaleras de emergencias ver detalles en planos incluye mejoramiento de suelo y conformacion en esta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</si>
</sst>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C$&quot;* #,##0.00_-;\-&quot;C$&quot;* #,##0.00_-;_-&quot;C$&quot;* &quot;-&quot;??_-;_-@_-"/>
    <numFmt numFmtId="43" formatCode="_-* #,##0.00_-;\-* #,##0.00_-;_-* &quot;-&quot;??_-;_-@_-"/>
    <numFmt numFmtId="164" formatCode="000"/>
    <numFmt numFmtId="165" formatCode="_-[$$-540A]* #,##0.00_ ;_-[$$-540A]* \-#,##0.00\ ;_-[$$-540A]* &quot;-&quot;??_ ;_-@_ "/>
    <numFmt numFmtId="166" formatCode="_(* #,##0.00_);_(* \(#,##0.00\);_(* &quot;-&quot;??_);_(@_)"/>
    <numFmt numFmtId="167" formatCode="_(&quot;C$&quot;\ * #,##0.00_);_(&quot;C$&quot;\ * \(#,##0.00\);_(&quot;C$&quot;\ * &quot;-&quot;??_);_(@_)"/>
    <numFmt numFmtId="168" formatCode="00"/>
    <numFmt numFmtId="169" formatCode="_-[$C$-4C0A]* #,##0.00_-;\-[$C$-4C0A]* #,##0.00_-;_-[$C$-4C0A]* &quot;-&quot;??_-;_-@_-"/>
    <numFmt numFmtId="170" formatCode="00.00"/>
    <numFmt numFmtId="171" formatCode="#,##0.00\ _€"/>
    <numFmt numFmtId="172" formatCode="00.0"/>
    <numFmt numFmtId="173" formatCode="[$C$-4C0A]\ #,##0.00"/>
    <numFmt numFmtId="174" formatCode="0.0%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2"/>
      <name val="Courier New"/>
      <family val="3"/>
    </font>
    <font>
      <b/>
      <sz val="8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b/>
      <sz val="11"/>
      <name val="Courier New"/>
      <family val="3"/>
    </font>
    <font>
      <sz val="10"/>
      <name val="Courier New"/>
      <family val="3"/>
    </font>
    <font>
      <sz val="9"/>
      <name val="Courier New"/>
      <family val="3"/>
    </font>
    <font>
      <sz val="9"/>
      <color rgb="FFFF0000"/>
      <name val="Courier New"/>
      <family val="3"/>
    </font>
    <font>
      <sz val="8"/>
      <name val="Arial"/>
      <family val="2"/>
    </font>
    <font>
      <sz val="10"/>
      <color theme="1"/>
      <name val="Courier New"/>
      <family val="3"/>
    </font>
    <font>
      <b/>
      <sz val="10"/>
      <color indexed="10"/>
      <name val="Courier New"/>
      <family val="3"/>
    </font>
    <font>
      <sz val="9"/>
      <color theme="1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Fill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Fill="0"/>
    <xf numFmtId="44" fontId="1" fillId="0" borderId="0" applyFont="0" applyFill="0" applyBorder="0" applyAlignment="0" applyProtection="0"/>
  </cellStyleXfs>
  <cellXfs count="204">
    <xf numFmtId="0" fontId="0" fillId="0" borderId="0" xfId="0"/>
    <xf numFmtId="165" fontId="2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5" fontId="7" fillId="0" borderId="0" xfId="3" applyNumberFormat="1" applyFont="1" applyAlignment="1">
      <alignment vertical="center" wrapText="1"/>
    </xf>
    <xf numFmtId="165" fontId="2" fillId="0" borderId="0" xfId="3" applyNumberFormat="1" applyFont="1" applyFill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165" fontId="2" fillId="0" borderId="0" xfId="3" applyNumberFormat="1" applyFont="1"/>
    <xf numFmtId="165" fontId="7" fillId="0" borderId="0" xfId="0" applyNumberFormat="1" applyFont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1" applyFont="1" applyAlignment="1">
      <alignment vertical="center" wrapText="1"/>
    </xf>
    <xf numFmtId="166" fontId="1" fillId="0" borderId="0" xfId="1" applyFont="1" applyFill="1" applyAlignment="1">
      <alignment vertical="center" wrapText="1"/>
    </xf>
    <xf numFmtId="166" fontId="6" fillId="0" borderId="0" xfId="1" applyFont="1" applyFill="1" applyAlignment="1">
      <alignment vertical="center" wrapText="1"/>
    </xf>
    <xf numFmtId="166" fontId="1" fillId="0" borderId="0" xfId="1" applyFont="1" applyFill="1" applyAlignment="1">
      <alignment horizontal="right" vertical="center" wrapText="1"/>
    </xf>
    <xf numFmtId="167" fontId="1" fillId="0" borderId="0" xfId="0" applyNumberFormat="1" applyFont="1" applyFill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166" fontId="11" fillId="0" borderId="11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2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66" fontId="12" fillId="2" borderId="11" xfId="1" applyFont="1" applyFill="1" applyBorder="1" applyAlignment="1">
      <alignment horizontal="center" vertical="center" wrapText="1"/>
    </xf>
    <xf numFmtId="167" fontId="12" fillId="2" borderId="11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 vertical="center" wrapText="1"/>
    </xf>
    <xf numFmtId="44" fontId="12" fillId="2" borderId="12" xfId="0" applyNumberFormat="1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168" fontId="10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166" fontId="11" fillId="3" borderId="11" xfId="1" applyFont="1" applyFill="1" applyBorder="1" applyAlignment="1">
      <alignment horizontal="right" vertical="center" wrapText="1"/>
    </xf>
    <xf numFmtId="44" fontId="11" fillId="3" borderId="12" xfId="0" applyNumberFormat="1" applyFont="1" applyFill="1" applyBorder="1" applyAlignment="1">
      <alignment horizontal="right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168" fontId="13" fillId="4" borderId="1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center" vertical="center" wrapText="1"/>
    </xf>
    <xf numFmtId="166" fontId="14" fillId="4" borderId="11" xfId="1" applyFont="1" applyFill="1" applyBorder="1" applyAlignment="1">
      <alignment horizontal="right" vertical="center" wrapText="1"/>
    </xf>
    <xf numFmtId="169" fontId="14" fillId="0" borderId="11" xfId="1" applyNumberFormat="1" applyFont="1" applyFill="1" applyBorder="1" applyAlignment="1">
      <alignment horizontal="right" vertical="center" wrapText="1"/>
    </xf>
    <xf numFmtId="169" fontId="11" fillId="3" borderId="11" xfId="1" applyNumberFormat="1" applyFont="1" applyFill="1" applyBorder="1" applyAlignment="1">
      <alignment horizontal="right" vertical="center" wrapText="1"/>
    </xf>
    <xf numFmtId="164" fontId="11" fillId="5" borderId="10" xfId="3" applyNumberFormat="1" applyFont="1" applyFill="1" applyBorder="1" applyAlignment="1">
      <alignment horizontal="center" vertical="center" wrapText="1"/>
    </xf>
    <xf numFmtId="168" fontId="11" fillId="5" borderId="11" xfId="3" applyNumberFormat="1" applyFont="1" applyFill="1" applyBorder="1" applyAlignment="1">
      <alignment horizontal="center" vertical="center" wrapText="1"/>
    </xf>
    <xf numFmtId="0" fontId="11" fillId="5" borderId="11" xfId="3" applyFont="1" applyFill="1" applyBorder="1" applyAlignment="1">
      <alignment horizontal="left" vertical="center" wrapText="1"/>
    </xf>
    <xf numFmtId="0" fontId="11" fillId="5" borderId="11" xfId="3" applyFont="1" applyFill="1" applyBorder="1" applyAlignment="1">
      <alignment horizontal="center" vertical="center" wrapText="1"/>
    </xf>
    <xf numFmtId="166" fontId="11" fillId="5" borderId="11" xfId="1" applyFont="1" applyFill="1" applyBorder="1" applyAlignment="1">
      <alignment horizontal="right" vertical="center" wrapText="1"/>
    </xf>
    <xf numFmtId="169" fontId="14" fillId="5" borderId="11" xfId="1" applyNumberFormat="1" applyFont="1" applyFill="1" applyBorder="1" applyAlignment="1">
      <alignment horizontal="right" vertical="center" wrapText="1"/>
    </xf>
    <xf numFmtId="164" fontId="14" fillId="0" borderId="10" xfId="3" applyNumberFormat="1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left" vertical="center" wrapText="1"/>
    </xf>
    <xf numFmtId="0" fontId="14" fillId="0" borderId="11" xfId="3" applyFont="1" applyFill="1" applyBorder="1" applyAlignment="1">
      <alignment horizontal="center" vertical="center" wrapText="1"/>
    </xf>
    <xf numFmtId="166" fontId="14" fillId="0" borderId="11" xfId="1" applyFont="1" applyFill="1" applyBorder="1" applyAlignment="1">
      <alignment horizontal="right" vertical="center" wrapText="1"/>
    </xf>
    <xf numFmtId="0" fontId="14" fillId="4" borderId="11" xfId="3" applyFont="1" applyFill="1" applyBorder="1" applyAlignment="1">
      <alignment horizontal="left" vertical="center" wrapText="1"/>
    </xf>
    <xf numFmtId="169" fontId="14" fillId="0" borderId="13" xfId="1" applyNumberFormat="1" applyFont="1" applyFill="1" applyBorder="1" applyAlignment="1">
      <alignment horizontal="right" vertical="center" wrapText="1"/>
    </xf>
    <xf numFmtId="169" fontId="11" fillId="5" borderId="10" xfId="3" applyNumberFormat="1" applyFont="1" applyFill="1" applyBorder="1" applyAlignment="1">
      <alignment horizontal="center" vertical="center" wrapText="1"/>
    </xf>
    <xf numFmtId="169" fontId="11" fillId="5" borderId="11" xfId="3" applyNumberFormat="1" applyFont="1" applyFill="1" applyBorder="1" applyAlignment="1">
      <alignment horizontal="center" vertical="center" wrapText="1"/>
    </xf>
    <xf numFmtId="169" fontId="11" fillId="5" borderId="11" xfId="3" applyNumberFormat="1" applyFont="1" applyFill="1" applyBorder="1" applyAlignment="1">
      <alignment horizontal="left" vertical="center" wrapText="1"/>
    </xf>
    <xf numFmtId="169" fontId="11" fillId="5" borderId="11" xfId="1" applyNumberFormat="1" applyFont="1" applyFill="1" applyBorder="1" applyAlignment="1">
      <alignment horizontal="right" vertical="center" wrapText="1"/>
    </xf>
    <xf numFmtId="164" fontId="11" fillId="4" borderId="11" xfId="3" applyNumberFormat="1" applyFont="1" applyFill="1" applyBorder="1" applyAlignment="1">
      <alignment horizontal="center" vertical="center" wrapText="1"/>
    </xf>
    <xf numFmtId="164" fontId="14" fillId="0" borderId="10" xfId="3" applyNumberFormat="1" applyFont="1" applyBorder="1" applyAlignment="1">
      <alignment horizontal="center" vertical="center" wrapText="1"/>
    </xf>
    <xf numFmtId="168" fontId="11" fillId="0" borderId="11" xfId="3" applyNumberFormat="1" applyFont="1" applyFill="1" applyBorder="1" applyAlignment="1">
      <alignment horizontal="center" vertical="center" wrapText="1"/>
    </xf>
    <xf numFmtId="0" fontId="14" fillId="0" borderId="11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center" vertical="center" wrapText="1"/>
    </xf>
    <xf numFmtId="169" fontId="14" fillId="4" borderId="11" xfId="1" applyNumberFormat="1" applyFont="1" applyFill="1" applyBorder="1" applyAlignment="1">
      <alignment horizontal="right" vertical="center" wrapText="1"/>
    </xf>
    <xf numFmtId="164" fontId="11" fillId="5" borderId="10" xfId="0" applyNumberFormat="1" applyFont="1" applyFill="1" applyBorder="1" applyAlignment="1">
      <alignment horizontal="center" vertical="center" wrapText="1"/>
    </xf>
    <xf numFmtId="168" fontId="11" fillId="5" borderId="11" xfId="0" applyNumberFormat="1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8" fontId="11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169" fontId="13" fillId="5" borderId="11" xfId="1" applyNumberFormat="1" applyFont="1" applyFill="1" applyBorder="1" applyAlignment="1">
      <alignment vertical="center" wrapText="1"/>
    </xf>
    <xf numFmtId="169" fontId="14" fillId="5" borderId="11" xfId="1" applyNumberFormat="1" applyFont="1" applyFill="1" applyBorder="1" applyAlignment="1">
      <alignment vertical="center" wrapText="1"/>
    </xf>
    <xf numFmtId="169" fontId="13" fillId="5" borderId="11" xfId="1" applyNumberFormat="1" applyFont="1" applyFill="1" applyBorder="1" applyAlignment="1">
      <alignment horizontal="right" vertical="center" wrapText="1"/>
    </xf>
    <xf numFmtId="49" fontId="14" fillId="6" borderId="10" xfId="0" applyNumberFormat="1" applyFont="1" applyFill="1" applyBorder="1" applyAlignment="1">
      <alignment horizontal="center" vertical="center" wrapText="1"/>
    </xf>
    <xf numFmtId="168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9" fontId="14" fillId="0" borderId="11" xfId="1" applyNumberFormat="1" applyFont="1" applyFill="1" applyBorder="1" applyAlignment="1">
      <alignment vertical="center" wrapText="1"/>
    </xf>
    <xf numFmtId="49" fontId="10" fillId="7" borderId="10" xfId="0" applyNumberFormat="1" applyFont="1" applyFill="1" applyBorder="1" applyAlignment="1">
      <alignment horizontal="center" vertical="center" wrapText="1"/>
    </xf>
    <xf numFmtId="168" fontId="10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vertical="center" wrapText="1"/>
    </xf>
    <xf numFmtId="4" fontId="11" fillId="7" borderId="11" xfId="0" applyNumberFormat="1" applyFont="1" applyFill="1" applyBorder="1" applyAlignment="1">
      <alignment horizontal="right" vertical="center" wrapText="1"/>
    </xf>
    <xf numFmtId="4" fontId="11" fillId="7" borderId="11" xfId="0" applyNumberFormat="1" applyFont="1" applyFill="1" applyBorder="1" applyAlignment="1">
      <alignment vertical="center" wrapText="1"/>
    </xf>
    <xf numFmtId="44" fontId="11" fillId="7" borderId="11" xfId="0" applyNumberFormat="1" applyFont="1" applyFill="1" applyBorder="1" applyAlignment="1">
      <alignment horizontal="right" vertical="center" wrapText="1"/>
    </xf>
    <xf numFmtId="44" fontId="11" fillId="7" borderId="12" xfId="0" applyNumberFormat="1" applyFont="1" applyFill="1" applyBorder="1" applyAlignment="1">
      <alignment horizontal="right" vertical="center" wrapText="1"/>
    </xf>
    <xf numFmtId="164" fontId="10" fillId="6" borderId="10" xfId="0" applyNumberFormat="1" applyFont="1" applyFill="1" applyBorder="1" applyAlignment="1">
      <alignment vertical="center" wrapText="1"/>
    </xf>
    <xf numFmtId="168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171" fontId="15" fillId="0" borderId="11" xfId="0" applyNumberFormat="1" applyFont="1" applyFill="1" applyBorder="1" applyAlignment="1">
      <alignment horizontal="right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>
      <alignment vertical="center" wrapText="1"/>
    </xf>
    <xf numFmtId="9" fontId="14" fillId="0" borderId="11" xfId="2" applyFont="1" applyFill="1" applyBorder="1" applyAlignment="1">
      <alignment vertical="center" wrapText="1"/>
    </xf>
    <xf numFmtId="44" fontId="14" fillId="0" borderId="12" xfId="0" applyNumberFormat="1" applyFont="1" applyBorder="1" applyAlignment="1">
      <alignment horizontal="right" vertical="center" wrapText="1"/>
    </xf>
    <xf numFmtId="4" fontId="14" fillId="0" borderId="11" xfId="0" applyNumberFormat="1" applyFont="1" applyFill="1" applyBorder="1" applyAlignment="1">
      <alignment vertical="center" wrapText="1"/>
    </xf>
    <xf numFmtId="171" fontId="11" fillId="0" borderId="11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>
      <alignment horizontal="right" vertical="center" wrapText="1"/>
    </xf>
    <xf numFmtId="44" fontId="11" fillId="0" borderId="12" xfId="0" applyNumberFormat="1" applyFont="1" applyBorder="1" applyAlignment="1">
      <alignment horizontal="right" vertical="center" wrapText="1"/>
    </xf>
    <xf numFmtId="0" fontId="10" fillId="0" borderId="11" xfId="0" applyFont="1" applyFill="1" applyBorder="1" applyAlignment="1">
      <alignment vertical="center" wrapText="1"/>
    </xf>
    <xf numFmtId="171" fontId="14" fillId="0" borderId="11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vertical="center" wrapText="1"/>
    </xf>
    <xf numFmtId="164" fontId="12" fillId="6" borderId="14" xfId="0" applyNumberFormat="1" applyFont="1" applyFill="1" applyBorder="1" applyAlignment="1">
      <alignment horizontal="center" vertical="center" wrapText="1"/>
    </xf>
    <xf numFmtId="168" fontId="12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171" fontId="12" fillId="0" borderId="15" xfId="0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vertical="center" wrapText="1"/>
    </xf>
    <xf numFmtId="4" fontId="12" fillId="0" borderId="15" xfId="0" applyNumberFormat="1" applyFont="1" applyFill="1" applyBorder="1" applyAlignment="1">
      <alignment horizontal="right" vertical="center" wrapText="1"/>
    </xf>
    <xf numFmtId="4" fontId="12" fillId="0" borderId="15" xfId="0" applyNumberFormat="1" applyFont="1" applyFill="1" applyBorder="1" applyAlignment="1">
      <alignment vertical="center" wrapText="1"/>
    </xf>
    <xf numFmtId="44" fontId="12" fillId="0" borderId="16" xfId="0" applyNumberFormat="1" applyFont="1" applyBorder="1" applyAlignment="1">
      <alignment horizontal="right" vertical="center" wrapText="1"/>
    </xf>
    <xf numFmtId="0" fontId="12" fillId="2" borderId="11" xfId="0" applyFont="1" applyFill="1" applyBorder="1" applyAlignment="1">
      <alignment horizontal="left" vertical="center" wrapText="1"/>
    </xf>
    <xf numFmtId="170" fontId="17" fillId="4" borderId="11" xfId="0" applyNumberFormat="1" applyFont="1" applyFill="1" applyBorder="1" applyAlignment="1">
      <alignment horizontal="right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168" fontId="10" fillId="5" borderId="11" xfId="0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center" vertical="center" wrapText="1"/>
    </xf>
    <xf numFmtId="166" fontId="10" fillId="5" borderId="11" xfId="1" applyFont="1" applyFill="1" applyBorder="1" applyAlignment="1">
      <alignment horizontal="center" vertical="center" wrapText="1"/>
    </xf>
    <xf numFmtId="166" fontId="13" fillId="5" borderId="11" xfId="1" applyFont="1" applyFill="1" applyBorder="1" applyAlignment="1">
      <alignment horizontal="right" vertical="center" wrapText="1"/>
    </xf>
    <xf numFmtId="4" fontId="13" fillId="5" borderId="11" xfId="0" applyNumberFormat="1" applyFont="1" applyFill="1" applyBorder="1" applyAlignment="1">
      <alignment horizontal="right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172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 wrapText="1"/>
    </xf>
    <xf numFmtId="166" fontId="13" fillId="0" borderId="11" xfId="1" applyFont="1" applyBorder="1" applyAlignment="1">
      <alignment horizontal="center" vertical="center" wrapText="1"/>
    </xf>
    <xf numFmtId="44" fontId="13" fillId="0" borderId="11" xfId="4" applyFont="1" applyFill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center" vertical="center" wrapText="1"/>
    </xf>
    <xf numFmtId="166" fontId="10" fillId="3" borderId="11" xfId="1" applyFont="1" applyFill="1" applyBorder="1" applyAlignment="1">
      <alignment horizontal="center" vertical="center" wrapText="1"/>
    </xf>
    <xf numFmtId="166" fontId="10" fillId="3" borderId="11" xfId="1" applyFont="1" applyFill="1" applyBorder="1" applyAlignment="1">
      <alignment horizontal="right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167" fontId="13" fillId="0" borderId="11" xfId="0" applyNumberFormat="1" applyFont="1" applyFill="1" applyBorder="1" applyAlignment="1">
      <alignment horizontal="right" vertical="center" wrapText="1"/>
    </xf>
    <xf numFmtId="49" fontId="10" fillId="4" borderId="1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166" fontId="13" fillId="4" borderId="11" xfId="1" applyFont="1" applyFill="1" applyBorder="1" applyAlignment="1">
      <alignment horizontal="center" vertical="center" wrapText="1"/>
    </xf>
    <xf numFmtId="166" fontId="13" fillId="4" borderId="11" xfId="1" applyFont="1" applyFill="1" applyBorder="1" applyAlignment="1">
      <alignment horizontal="right" vertical="center" wrapText="1"/>
    </xf>
    <xf numFmtId="169" fontId="13" fillId="4" borderId="11" xfId="1" applyNumberFormat="1" applyFont="1" applyFill="1" applyBorder="1" applyAlignment="1">
      <alignment horizontal="right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168" fontId="10" fillId="8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justify" vertical="center" wrapText="1"/>
    </xf>
    <xf numFmtId="164" fontId="10" fillId="5" borderId="11" xfId="0" applyNumberFormat="1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left" vertical="center" wrapText="1"/>
    </xf>
    <xf numFmtId="166" fontId="13" fillId="5" borderId="11" xfId="1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164" fontId="10" fillId="4" borderId="11" xfId="0" applyNumberFormat="1" applyFont="1" applyFill="1" applyBorder="1" applyAlignment="1">
      <alignment vertical="center" wrapText="1"/>
    </xf>
    <xf numFmtId="44" fontId="13" fillId="4" borderId="11" xfId="4" applyFont="1" applyFill="1" applyBorder="1" applyAlignment="1">
      <alignment vertical="center" wrapText="1"/>
    </xf>
    <xf numFmtId="169" fontId="13" fillId="4" borderId="11" xfId="1" applyNumberFormat="1" applyFont="1" applyFill="1" applyBorder="1" applyAlignment="1">
      <alignment vertical="center" wrapText="1"/>
    </xf>
    <xf numFmtId="166" fontId="13" fillId="4" borderId="11" xfId="1" applyFont="1" applyFill="1" applyBorder="1" applyAlignment="1">
      <alignment vertical="center" wrapText="1"/>
    </xf>
    <xf numFmtId="173" fontId="13" fillId="0" borderId="11" xfId="0" applyNumberFormat="1" applyFont="1" applyFill="1" applyBorder="1" applyAlignment="1">
      <alignment horizontal="justify" vertical="center" wrapText="1"/>
    </xf>
    <xf numFmtId="171" fontId="17" fillId="4" borderId="11" xfId="0" applyNumberFormat="1" applyFont="1" applyFill="1" applyBorder="1" applyAlignment="1">
      <alignment horizontal="center" vertical="center"/>
    </xf>
    <xf numFmtId="4" fontId="17" fillId="4" borderId="11" xfId="0" applyNumberFormat="1" applyFont="1" applyFill="1" applyBorder="1" applyAlignment="1">
      <alignment horizontal="right" vertical="center"/>
    </xf>
    <xf numFmtId="171" fontId="17" fillId="4" borderId="11" xfId="0" applyNumberFormat="1" applyFont="1" applyFill="1" applyBorder="1" applyAlignment="1">
      <alignment horizontal="right" vertical="center"/>
    </xf>
    <xf numFmtId="164" fontId="18" fillId="0" borderId="11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166" fontId="13" fillId="0" borderId="11" xfId="1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justify" vertical="center" wrapText="1"/>
    </xf>
    <xf numFmtId="168" fontId="10" fillId="3" borderId="11" xfId="0" applyNumberFormat="1" applyFont="1" applyFill="1" applyBorder="1" applyAlignment="1">
      <alignment horizontal="justify" vertical="center" wrapText="1"/>
    </xf>
    <xf numFmtId="49" fontId="13" fillId="6" borderId="10" xfId="0" applyNumberFormat="1" applyFont="1" applyFill="1" applyBorder="1" applyAlignment="1">
      <alignment vertical="center" wrapText="1"/>
    </xf>
    <xf numFmtId="168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13" fillId="0" borderId="11" xfId="0" applyNumberFormat="1" applyFont="1" applyFill="1" applyBorder="1" applyAlignment="1">
      <alignment horizontal="center" vertical="center"/>
    </xf>
    <xf numFmtId="166" fontId="19" fillId="0" borderId="11" xfId="1" applyFont="1" applyFill="1" applyBorder="1" applyAlignment="1">
      <alignment horizontal="right" vertical="center" wrapText="1"/>
    </xf>
    <xf numFmtId="164" fontId="14" fillId="0" borderId="13" xfId="3" applyNumberFormat="1" applyFont="1" applyBorder="1" applyAlignment="1">
      <alignment horizontal="center" vertical="center" wrapText="1"/>
    </xf>
    <xf numFmtId="169" fontId="11" fillId="5" borderId="13" xfId="3" applyNumberFormat="1" applyFont="1" applyFill="1" applyBorder="1" applyAlignment="1">
      <alignment horizontal="center" vertical="center" wrapText="1"/>
    </xf>
    <xf numFmtId="169" fontId="14" fillId="5" borderId="13" xfId="1" applyNumberFormat="1" applyFont="1" applyFill="1" applyBorder="1" applyAlignment="1">
      <alignment horizontal="right" vertical="center" wrapText="1"/>
    </xf>
    <xf numFmtId="174" fontId="14" fillId="0" borderId="11" xfId="2" applyNumberFormat="1" applyFont="1" applyFill="1" applyBorder="1" applyAlignment="1">
      <alignment vertical="center" wrapText="1"/>
    </xf>
    <xf numFmtId="164" fontId="11" fillId="4" borderId="13" xfId="3" applyNumberFormat="1" applyFont="1" applyFill="1" applyBorder="1" applyAlignment="1">
      <alignment horizontal="center" vertical="center" wrapText="1"/>
    </xf>
    <xf numFmtId="164" fontId="10" fillId="4" borderId="13" xfId="3" applyNumberFormat="1" applyFont="1" applyFill="1" applyBorder="1" applyAlignment="1">
      <alignment horizontal="center" vertical="center" wrapText="1"/>
    </xf>
    <xf numFmtId="168" fontId="13" fillId="4" borderId="11" xfId="3" applyNumberFormat="1" applyFont="1" applyFill="1" applyBorder="1" applyAlignment="1">
      <alignment horizontal="center" vertical="center" wrapText="1"/>
    </xf>
    <xf numFmtId="0" fontId="13" fillId="4" borderId="11" xfId="3" applyFont="1" applyFill="1" applyBorder="1" applyAlignment="1">
      <alignment horizontal="center" vertical="center" wrapText="1"/>
    </xf>
    <xf numFmtId="0" fontId="13" fillId="4" borderId="11" xfId="3" applyFont="1" applyFill="1" applyBorder="1" applyAlignment="1">
      <alignment horizontal="left" vertical="center" wrapText="1"/>
    </xf>
    <xf numFmtId="44" fontId="10" fillId="0" borderId="9" xfId="0" applyNumberFormat="1" applyFont="1" applyBorder="1" applyAlignment="1">
      <alignment horizontal="center" vertical="center" wrapText="1"/>
    </xf>
    <xf numFmtId="44" fontId="10" fillId="0" borderId="12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6" fontId="11" fillId="0" borderId="8" xfId="1" applyFont="1" applyBorder="1" applyAlignment="1">
      <alignment horizontal="center" vertical="center" wrapText="1"/>
    </xf>
    <xf numFmtId="166" fontId="11" fillId="0" borderId="11" xfId="1" applyFont="1" applyBorder="1" applyAlignment="1">
      <alignment horizontal="center" vertical="center" wrapText="1"/>
    </xf>
    <xf numFmtId="166" fontId="10" fillId="0" borderId="8" xfId="1" applyFont="1" applyFill="1" applyBorder="1" applyAlignment="1">
      <alignment horizontal="center" vertical="center" wrapText="1"/>
    </xf>
    <xf numFmtId="167" fontId="11" fillId="0" borderId="8" xfId="0" applyNumberFormat="1" applyFont="1" applyFill="1" applyBorder="1" applyAlignment="1">
      <alignment horizontal="center" vertical="center" wrapText="1"/>
    </xf>
    <xf numFmtId="167" fontId="11" fillId="0" borderId="1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4" builtinId="4"/>
    <cellStyle name="Normal" xfId="0" builtinId="0"/>
    <cellStyle name="Normal 2" xfId="3" xr:uid="{9DC9C8C3-4F68-496E-8CD2-CC39DA14FA6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2F1F-ABB2-45CD-AA82-9E10A44D81BB}">
  <sheetPr>
    <tabColor indexed="29"/>
    <pageSetUpPr fitToPage="1"/>
  </sheetPr>
  <dimension ref="A1:U106"/>
  <sheetViews>
    <sheetView tabSelected="1" topLeftCell="A69" zoomScale="106" zoomScaleNormal="106" zoomScaleSheetLayoutView="100" workbookViewId="0">
      <selection activeCell="H111" sqref="H111"/>
    </sheetView>
  </sheetViews>
  <sheetFormatPr baseColWidth="10" defaultColWidth="11.42578125" defaultRowHeight="12.75" x14ac:dyDescent="0.2"/>
  <cols>
    <col min="1" max="1" width="5.42578125" style="2" customWidth="1"/>
    <col min="2" max="2" width="9.85546875" style="2" customWidth="1"/>
    <col min="3" max="3" width="50.7109375" style="2" customWidth="1"/>
    <col min="4" max="4" width="6.7109375" style="14" customWidth="1"/>
    <col min="5" max="5" width="12.5703125" style="15" customWidth="1"/>
    <col min="6" max="6" width="18.28515625" style="16" customWidth="1"/>
    <col min="7" max="7" width="16.140625" style="16" customWidth="1"/>
    <col min="8" max="8" width="13.5703125" style="17" customWidth="1"/>
    <col min="9" max="9" width="14.7109375" style="16" customWidth="1"/>
    <col min="10" max="10" width="14.28515625" style="18" customWidth="1"/>
    <col min="11" max="11" width="22.28515625" style="19" customWidth="1"/>
    <col min="12" max="12" width="18.28515625" style="3" bestFit="1" customWidth="1"/>
    <col min="13" max="13" width="19.28515625" style="3" customWidth="1"/>
    <col min="14" max="14" width="17" style="3" customWidth="1"/>
    <col min="15" max="16" width="16.85546875" style="3" customWidth="1"/>
    <col min="17" max="17" width="24.28515625" style="20" customWidth="1"/>
    <col min="18" max="18" width="15.42578125" style="4" customWidth="1"/>
    <col min="19" max="19" width="11.42578125" style="2"/>
    <col min="20" max="20" width="18.28515625" style="2" bestFit="1" customWidth="1"/>
    <col min="21" max="21" width="41.140625" style="2" customWidth="1"/>
    <col min="22" max="16384" width="11.42578125" style="2"/>
  </cols>
  <sheetData>
    <row r="1" spans="1:21" s="3" customFormat="1" ht="17.25" thickBot="1" x14ac:dyDescent="0.25">
      <c r="A1" s="184" t="s">
        <v>93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6"/>
      <c r="R1" s="1"/>
      <c r="S1" s="2"/>
      <c r="T1" s="2"/>
      <c r="U1" s="3">
        <v>35</v>
      </c>
    </row>
    <row r="2" spans="1:21" ht="19.5" customHeight="1" thickBot="1" x14ac:dyDescent="0.25">
      <c r="A2" s="187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9"/>
    </row>
    <row r="3" spans="1:21" ht="15.75" customHeight="1" x14ac:dyDescent="0.2">
      <c r="A3" s="190" t="s">
        <v>1</v>
      </c>
      <c r="B3" s="192" t="s">
        <v>2</v>
      </c>
      <c r="C3" s="194" t="s">
        <v>3</v>
      </c>
      <c r="D3" s="196" t="s">
        <v>4</v>
      </c>
      <c r="E3" s="198" t="s">
        <v>5</v>
      </c>
      <c r="F3" s="200" t="s">
        <v>6</v>
      </c>
      <c r="G3" s="200"/>
      <c r="H3" s="200"/>
      <c r="I3" s="200"/>
      <c r="J3" s="200"/>
      <c r="K3" s="201" t="s">
        <v>7</v>
      </c>
      <c r="L3" s="203" t="s">
        <v>8</v>
      </c>
      <c r="M3" s="203"/>
      <c r="N3" s="203"/>
      <c r="O3" s="203"/>
      <c r="P3" s="203"/>
      <c r="Q3" s="182" t="s">
        <v>9</v>
      </c>
    </row>
    <row r="4" spans="1:21" ht="25.5" x14ac:dyDescent="0.2">
      <c r="A4" s="191"/>
      <c r="B4" s="193"/>
      <c r="C4" s="195"/>
      <c r="D4" s="197"/>
      <c r="E4" s="199"/>
      <c r="F4" s="21" t="s">
        <v>10</v>
      </c>
      <c r="G4" s="21" t="s">
        <v>11</v>
      </c>
      <c r="H4" s="21" t="s">
        <v>12</v>
      </c>
      <c r="I4" s="21" t="s">
        <v>13</v>
      </c>
      <c r="J4" s="21" t="s">
        <v>14</v>
      </c>
      <c r="K4" s="202"/>
      <c r="L4" s="22" t="s">
        <v>10</v>
      </c>
      <c r="M4" s="23" t="s">
        <v>11</v>
      </c>
      <c r="N4" s="24" t="s">
        <v>12</v>
      </c>
      <c r="O4" s="22" t="s">
        <v>13</v>
      </c>
      <c r="P4" s="24" t="s">
        <v>14</v>
      </c>
      <c r="Q4" s="183"/>
    </row>
    <row r="5" spans="1:21" s="6" customFormat="1" ht="47.25" x14ac:dyDescent="0.2">
      <c r="A5" s="25"/>
      <c r="B5" s="26"/>
      <c r="C5" s="119" t="s">
        <v>94</v>
      </c>
      <c r="D5" s="26"/>
      <c r="E5" s="27"/>
      <c r="F5" s="27"/>
      <c r="G5" s="27"/>
      <c r="H5" s="27"/>
      <c r="I5" s="27"/>
      <c r="J5" s="27"/>
      <c r="K5" s="28"/>
      <c r="L5" s="26"/>
      <c r="M5" s="29"/>
      <c r="N5" s="30"/>
      <c r="O5" s="26"/>
      <c r="P5" s="30"/>
      <c r="Q5" s="31"/>
      <c r="R5" s="5"/>
    </row>
    <row r="6" spans="1:21" ht="13.5" x14ac:dyDescent="0.2">
      <c r="A6" s="32">
        <v>10</v>
      </c>
      <c r="B6" s="33" t="s">
        <v>15</v>
      </c>
      <c r="C6" s="34" t="s">
        <v>16</v>
      </c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</row>
    <row r="7" spans="1:21" s="7" customFormat="1" ht="12.75" customHeight="1" x14ac:dyDescent="0.2">
      <c r="A7" s="38"/>
      <c r="B7" s="39">
        <v>1</v>
      </c>
      <c r="C7" s="40" t="s">
        <v>48</v>
      </c>
      <c r="D7" s="41" t="s">
        <v>26</v>
      </c>
      <c r="E7" s="42">
        <f>47.4*11.5</f>
        <v>545.1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"/>
    </row>
    <row r="8" spans="1:21" s="7" customFormat="1" ht="28.5" customHeight="1" x14ac:dyDescent="0.2">
      <c r="A8" s="38"/>
      <c r="B8" s="39">
        <v>2</v>
      </c>
      <c r="C8" s="40" t="s">
        <v>101</v>
      </c>
      <c r="D8" s="41" t="s">
        <v>68</v>
      </c>
      <c r="E8" s="42">
        <v>24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"/>
    </row>
    <row r="9" spans="1:21" s="7" customFormat="1" ht="28.5" customHeight="1" x14ac:dyDescent="0.2">
      <c r="A9" s="38"/>
      <c r="B9" s="39">
        <v>3</v>
      </c>
      <c r="C9" s="40" t="s">
        <v>102</v>
      </c>
      <c r="D9" s="41" t="s">
        <v>26</v>
      </c>
      <c r="E9" s="42">
        <v>425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"/>
    </row>
    <row r="10" spans="1:21" s="7" customFormat="1" ht="22.5" customHeight="1" x14ac:dyDescent="0.2">
      <c r="A10" s="38"/>
      <c r="B10" s="39">
        <v>4</v>
      </c>
      <c r="C10" s="40" t="s">
        <v>103</v>
      </c>
      <c r="D10" s="41" t="s">
        <v>26</v>
      </c>
      <c r="E10" s="42">
        <f>7.51*2*2</f>
        <v>30.04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"/>
    </row>
    <row r="11" spans="1:21" s="7" customFormat="1" ht="20.25" customHeight="1" x14ac:dyDescent="0.2">
      <c r="A11" s="38"/>
      <c r="B11" s="39">
        <v>5</v>
      </c>
      <c r="C11" s="40" t="s">
        <v>104</v>
      </c>
      <c r="D11" s="41" t="s">
        <v>90</v>
      </c>
      <c r="E11" s="42">
        <v>1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"/>
    </row>
    <row r="12" spans="1:21" s="7" customFormat="1" ht="15" customHeight="1" x14ac:dyDescent="0.2">
      <c r="A12" s="38"/>
      <c r="B12" s="39">
        <v>6</v>
      </c>
      <c r="C12" s="40" t="s">
        <v>105</v>
      </c>
      <c r="D12" s="41" t="s">
        <v>90</v>
      </c>
      <c r="E12" s="42">
        <v>1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"/>
    </row>
    <row r="13" spans="1:21" s="7" customFormat="1" ht="36.75" customHeight="1" x14ac:dyDescent="0.2">
      <c r="A13" s="38"/>
      <c r="B13" s="39">
        <v>7</v>
      </c>
      <c r="C13" s="40" t="s">
        <v>130</v>
      </c>
      <c r="D13" s="41" t="s">
        <v>26</v>
      </c>
      <c r="E13" s="42">
        <v>330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"/>
    </row>
    <row r="14" spans="1:21" ht="13.5" x14ac:dyDescent="0.2">
      <c r="A14" s="32">
        <v>20</v>
      </c>
      <c r="B14" s="33" t="s">
        <v>15</v>
      </c>
      <c r="C14" s="34" t="s">
        <v>17</v>
      </c>
      <c r="D14" s="35"/>
      <c r="E14" s="36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21" s="7" customFormat="1" ht="15.95" customHeight="1" x14ac:dyDescent="0.2">
      <c r="A15" s="45"/>
      <c r="B15" s="46"/>
      <c r="C15" s="47" t="s">
        <v>18</v>
      </c>
      <c r="D15" s="48"/>
      <c r="E15" s="49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8"/>
    </row>
    <row r="16" spans="1:21" s="7" customFormat="1" ht="24" x14ac:dyDescent="0.2">
      <c r="A16" s="51"/>
      <c r="B16" s="39">
        <v>1</v>
      </c>
      <c r="C16" s="52" t="s">
        <v>97</v>
      </c>
      <c r="D16" s="53" t="s">
        <v>19</v>
      </c>
      <c r="E16" s="54">
        <v>81.02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9"/>
      <c r="S16" s="10"/>
    </row>
    <row r="17" spans="1:19" s="7" customFormat="1" ht="24" x14ac:dyDescent="0.2">
      <c r="A17" s="51"/>
      <c r="B17" s="39">
        <v>3</v>
      </c>
      <c r="C17" s="55" t="s">
        <v>20</v>
      </c>
      <c r="D17" s="53" t="s">
        <v>19</v>
      </c>
      <c r="E17" s="54">
        <f>+E16-E24</f>
        <v>55.48</v>
      </c>
      <c r="F17" s="56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9"/>
      <c r="S17" s="10"/>
    </row>
    <row r="18" spans="1:19" s="7" customFormat="1" x14ac:dyDescent="0.2">
      <c r="A18" s="45"/>
      <c r="B18" s="46"/>
      <c r="C18" s="47" t="s">
        <v>21</v>
      </c>
      <c r="D18" s="48"/>
      <c r="E18" s="49" t="s">
        <v>22</v>
      </c>
      <c r="F18" s="57"/>
      <c r="G18" s="58"/>
      <c r="H18" s="59"/>
      <c r="I18" s="58"/>
      <c r="J18" s="60"/>
      <c r="K18" s="60"/>
      <c r="L18" s="60"/>
      <c r="M18" s="60"/>
      <c r="N18" s="60"/>
      <c r="O18" s="60"/>
      <c r="P18" s="60"/>
      <c r="Q18" s="60"/>
      <c r="R18" s="9"/>
      <c r="S18" s="10"/>
    </row>
    <row r="19" spans="1:19" s="7" customFormat="1" ht="38.25" customHeight="1" x14ac:dyDescent="0.2">
      <c r="A19" s="51"/>
      <c r="B19" s="39">
        <v>1</v>
      </c>
      <c r="C19" s="55" t="s">
        <v>98</v>
      </c>
      <c r="D19" s="53" t="s">
        <v>23</v>
      </c>
      <c r="E19" s="42">
        <v>3614.05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9"/>
      <c r="S19" s="10"/>
    </row>
    <row r="20" spans="1:19" s="7" customFormat="1" ht="29.45" customHeight="1" x14ac:dyDescent="0.2">
      <c r="A20" s="51"/>
      <c r="B20" s="39">
        <v>2</v>
      </c>
      <c r="C20" s="55" t="s">
        <v>99</v>
      </c>
      <c r="D20" s="53" t="s">
        <v>23</v>
      </c>
      <c r="E20" s="54">
        <v>827.9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9"/>
      <c r="S20" s="10"/>
    </row>
    <row r="21" spans="1:19" s="7" customFormat="1" x14ac:dyDescent="0.2">
      <c r="A21" s="45"/>
      <c r="B21" s="46"/>
      <c r="C21" s="47" t="s">
        <v>24</v>
      </c>
      <c r="D21" s="48"/>
      <c r="E21" s="49"/>
      <c r="F21" s="57"/>
      <c r="G21" s="58"/>
      <c r="H21" s="59"/>
      <c r="I21" s="58"/>
      <c r="J21" s="60"/>
      <c r="K21" s="60"/>
      <c r="L21" s="60"/>
      <c r="M21" s="60"/>
      <c r="N21" s="60"/>
      <c r="O21" s="60"/>
      <c r="P21" s="60"/>
      <c r="Q21" s="60"/>
      <c r="R21" s="9"/>
      <c r="S21" s="10"/>
    </row>
    <row r="22" spans="1:19" s="7" customFormat="1" ht="24" x14ac:dyDescent="0.2">
      <c r="A22" s="61"/>
      <c r="B22" s="39">
        <v>1</v>
      </c>
      <c r="C22" s="55" t="s">
        <v>25</v>
      </c>
      <c r="D22" s="53" t="s">
        <v>26</v>
      </c>
      <c r="E22" s="120">
        <v>97.98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9"/>
      <c r="S22" s="10"/>
    </row>
    <row r="23" spans="1:19" s="7" customFormat="1" ht="15.95" customHeight="1" x14ac:dyDescent="0.2">
      <c r="A23" s="45"/>
      <c r="B23" s="46"/>
      <c r="C23" s="47" t="s">
        <v>27</v>
      </c>
      <c r="D23" s="48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8"/>
    </row>
    <row r="24" spans="1:19" s="7" customFormat="1" x14ac:dyDescent="0.2">
      <c r="A24" s="62"/>
      <c r="B24" s="63">
        <v>1</v>
      </c>
      <c r="C24" s="64" t="s">
        <v>100</v>
      </c>
      <c r="D24" s="65" t="s">
        <v>29</v>
      </c>
      <c r="E24" s="54">
        <v>25.54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11"/>
      <c r="S24" s="10"/>
    </row>
    <row r="25" spans="1:19" s="7" customFormat="1" ht="13.5" x14ac:dyDescent="0.2">
      <c r="A25" s="32">
        <v>30</v>
      </c>
      <c r="B25" s="33" t="s">
        <v>15</v>
      </c>
      <c r="C25" s="34" t="s">
        <v>47</v>
      </c>
      <c r="D25" s="35"/>
      <c r="E25" s="36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11"/>
      <c r="S25" s="10"/>
    </row>
    <row r="26" spans="1:19" s="7" customFormat="1" x14ac:dyDescent="0.2">
      <c r="A26" s="45"/>
      <c r="B26" s="46"/>
      <c r="C26" s="47" t="s">
        <v>85</v>
      </c>
      <c r="D26" s="48"/>
      <c r="E26" s="49" t="s">
        <v>22</v>
      </c>
      <c r="F26" s="57"/>
      <c r="G26" s="58"/>
      <c r="H26" s="59"/>
      <c r="I26" s="58"/>
      <c r="J26" s="60"/>
      <c r="K26" s="60"/>
      <c r="L26" s="60"/>
      <c r="M26" s="60"/>
      <c r="N26" s="60"/>
      <c r="O26" s="60"/>
      <c r="P26" s="60"/>
      <c r="Q26" s="60"/>
      <c r="R26" s="11"/>
      <c r="S26" s="10"/>
    </row>
    <row r="27" spans="1:19" s="7" customFormat="1" ht="48" x14ac:dyDescent="0.2">
      <c r="A27" s="62"/>
      <c r="B27" s="39">
        <v>1</v>
      </c>
      <c r="C27" s="55" t="s">
        <v>106</v>
      </c>
      <c r="D27" s="53" t="s">
        <v>53</v>
      </c>
      <c r="E27" s="54">
        <v>75.600000000000009</v>
      </c>
      <c r="F27" s="56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11"/>
      <c r="S27" s="10"/>
    </row>
    <row r="28" spans="1:19" s="7" customFormat="1" ht="48" x14ac:dyDescent="0.2">
      <c r="A28" s="62"/>
      <c r="B28" s="39">
        <v>2</v>
      </c>
      <c r="C28" s="55" t="s">
        <v>107</v>
      </c>
      <c r="D28" s="53" t="s">
        <v>53</v>
      </c>
      <c r="E28" s="54">
        <v>25.200000000000003</v>
      </c>
      <c r="F28" s="56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11"/>
      <c r="S28" s="10"/>
    </row>
    <row r="29" spans="1:19" s="7" customFormat="1" ht="48" x14ac:dyDescent="0.2">
      <c r="A29" s="62"/>
      <c r="B29" s="39">
        <v>3</v>
      </c>
      <c r="C29" s="55" t="s">
        <v>108</v>
      </c>
      <c r="D29" s="53" t="s">
        <v>53</v>
      </c>
      <c r="E29" s="54">
        <v>30.4</v>
      </c>
      <c r="F29" s="56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11"/>
      <c r="S29" s="10"/>
    </row>
    <row r="30" spans="1:19" s="7" customFormat="1" ht="42" customHeight="1" x14ac:dyDescent="0.2">
      <c r="A30" s="62"/>
      <c r="B30" s="39">
        <v>4</v>
      </c>
      <c r="C30" s="55" t="s">
        <v>109</v>
      </c>
      <c r="D30" s="53" t="s">
        <v>53</v>
      </c>
      <c r="E30" s="54">
        <v>25.380000000000003</v>
      </c>
      <c r="F30" s="56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11"/>
      <c r="S30" s="10"/>
    </row>
    <row r="31" spans="1:19" s="7" customFormat="1" ht="36" x14ac:dyDescent="0.2">
      <c r="A31" s="62"/>
      <c r="B31" s="39">
        <v>5</v>
      </c>
      <c r="C31" s="55" t="s">
        <v>110</v>
      </c>
      <c r="D31" s="53" t="s">
        <v>53</v>
      </c>
      <c r="E31" s="54">
        <v>84</v>
      </c>
      <c r="F31" s="56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11"/>
      <c r="S31" s="10"/>
    </row>
    <row r="32" spans="1:19" s="7" customFormat="1" x14ac:dyDescent="0.2">
      <c r="A32" s="45"/>
      <c r="B32" s="46"/>
      <c r="C32" s="47" t="s">
        <v>86</v>
      </c>
      <c r="D32" s="48"/>
      <c r="E32" s="48"/>
      <c r="F32" s="174"/>
      <c r="G32" s="58"/>
      <c r="H32" s="59"/>
      <c r="I32" s="58"/>
      <c r="J32" s="60"/>
      <c r="K32" s="60"/>
      <c r="L32" s="60"/>
      <c r="M32" s="60"/>
      <c r="N32" s="60"/>
      <c r="O32" s="60"/>
      <c r="P32" s="60"/>
      <c r="Q32" s="60"/>
      <c r="R32" s="11"/>
      <c r="S32" s="10"/>
    </row>
    <row r="33" spans="1:19" s="7" customFormat="1" ht="36" x14ac:dyDescent="0.2">
      <c r="A33" s="61"/>
      <c r="B33" s="39">
        <v>1</v>
      </c>
      <c r="C33" s="55" t="s">
        <v>111</v>
      </c>
      <c r="D33" s="53" t="s">
        <v>72</v>
      </c>
      <c r="E33" s="54">
        <v>95.2</v>
      </c>
      <c r="F33" s="56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11"/>
      <c r="S33" s="10"/>
    </row>
    <row r="34" spans="1:19" s="7" customFormat="1" ht="45.75" customHeight="1" x14ac:dyDescent="0.2">
      <c r="A34" s="177"/>
      <c r="B34" s="39">
        <v>2</v>
      </c>
      <c r="C34" s="55" t="s">
        <v>112</v>
      </c>
      <c r="D34" s="53" t="s">
        <v>72</v>
      </c>
      <c r="E34" s="54">
        <v>194.14</v>
      </c>
      <c r="F34" s="56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11"/>
      <c r="S34" s="10"/>
    </row>
    <row r="35" spans="1:19" s="7" customFormat="1" x14ac:dyDescent="0.2">
      <c r="A35" s="45"/>
      <c r="B35" s="46"/>
      <c r="C35" s="47" t="s">
        <v>27</v>
      </c>
      <c r="D35" s="48"/>
      <c r="E35" s="48"/>
      <c r="F35" s="175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11"/>
      <c r="S35" s="10"/>
    </row>
    <row r="36" spans="1:19" s="7" customFormat="1" x14ac:dyDescent="0.2">
      <c r="A36" s="62"/>
      <c r="B36" s="63">
        <v>1</v>
      </c>
      <c r="C36" s="64" t="s">
        <v>28</v>
      </c>
      <c r="D36" s="65" t="s">
        <v>29</v>
      </c>
      <c r="E36" s="54">
        <v>1.7</v>
      </c>
      <c r="F36" s="56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"/>
    </row>
    <row r="37" spans="1:19" s="7" customFormat="1" ht="13.5" x14ac:dyDescent="0.2">
      <c r="A37" s="32">
        <v>40</v>
      </c>
      <c r="B37" s="33" t="s">
        <v>15</v>
      </c>
      <c r="C37" s="34" t="s">
        <v>95</v>
      </c>
      <c r="D37" s="35"/>
      <c r="E37" s="36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"/>
    </row>
    <row r="38" spans="1:19" s="7" customFormat="1" ht="36" x14ac:dyDescent="0.2">
      <c r="A38" s="62"/>
      <c r="B38" s="63">
        <v>1</v>
      </c>
      <c r="C38" s="64" t="s">
        <v>96</v>
      </c>
      <c r="D38" s="65" t="s">
        <v>26</v>
      </c>
      <c r="E38" s="54">
        <v>390.91</v>
      </c>
      <c r="F38" s="56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"/>
    </row>
    <row r="39" spans="1:19" s="7" customFormat="1" ht="36" x14ac:dyDescent="0.2">
      <c r="A39" s="62"/>
      <c r="B39" s="63">
        <v>2</v>
      </c>
      <c r="C39" s="64" t="s">
        <v>113</v>
      </c>
      <c r="D39" s="65" t="s">
        <v>77</v>
      </c>
      <c r="E39" s="54">
        <v>181.5</v>
      </c>
      <c r="F39" s="56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"/>
    </row>
    <row r="40" spans="1:19" s="7" customFormat="1" ht="48" x14ac:dyDescent="0.2">
      <c r="A40" s="62"/>
      <c r="B40" s="63">
        <v>3</v>
      </c>
      <c r="C40" s="64" t="s">
        <v>115</v>
      </c>
      <c r="D40" s="65" t="s">
        <v>77</v>
      </c>
      <c r="E40" s="54">
        <f>(7.2*9)+4.48+4.48+2.24</f>
        <v>76</v>
      </c>
      <c r="F40" s="56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"/>
    </row>
    <row r="41" spans="1:19" s="7" customFormat="1" ht="24" x14ac:dyDescent="0.2">
      <c r="A41" s="62"/>
      <c r="B41" s="63">
        <v>4</v>
      </c>
      <c r="C41" s="64" t="s">
        <v>120</v>
      </c>
      <c r="D41" s="65" t="s">
        <v>68</v>
      </c>
      <c r="E41" s="54">
        <v>16</v>
      </c>
      <c r="F41" s="5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"/>
    </row>
    <row r="42" spans="1:19" s="7" customFormat="1" ht="15.95" customHeight="1" x14ac:dyDescent="0.2">
      <c r="A42" s="32">
        <v>40</v>
      </c>
      <c r="B42" s="33" t="s">
        <v>15</v>
      </c>
      <c r="C42" s="34" t="s">
        <v>30</v>
      </c>
      <c r="D42" s="35"/>
      <c r="E42" s="36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12"/>
    </row>
    <row r="43" spans="1:19" x14ac:dyDescent="0.2">
      <c r="A43" s="67"/>
      <c r="B43" s="68">
        <v>1</v>
      </c>
      <c r="C43" s="69" t="s">
        <v>49</v>
      </c>
      <c r="D43" s="70"/>
      <c r="E43" s="49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S43" s="10"/>
    </row>
    <row r="44" spans="1:19" x14ac:dyDescent="0.2">
      <c r="A44" s="71"/>
      <c r="B44" s="72">
        <v>1</v>
      </c>
      <c r="C44" s="73" t="s">
        <v>50</v>
      </c>
      <c r="D44" s="74" t="s">
        <v>26</v>
      </c>
      <c r="E44" s="54">
        <v>182.42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S44" s="10"/>
    </row>
    <row r="45" spans="1:19" ht="36" x14ac:dyDescent="0.2">
      <c r="A45" s="71"/>
      <c r="B45" s="72">
        <v>3</v>
      </c>
      <c r="C45" s="73" t="s">
        <v>114</v>
      </c>
      <c r="D45" s="74" t="s">
        <v>26</v>
      </c>
      <c r="E45" s="172">
        <v>108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S45" s="10"/>
    </row>
    <row r="46" spans="1:19" ht="13.5" x14ac:dyDescent="0.2">
      <c r="A46" s="32">
        <v>50</v>
      </c>
      <c r="B46" s="33"/>
      <c r="C46" s="34" t="s">
        <v>78</v>
      </c>
      <c r="D46" s="35"/>
      <c r="E46" s="36"/>
      <c r="F46" s="44"/>
      <c r="G46" s="44"/>
      <c r="H46" s="44"/>
      <c r="I46" s="44"/>
      <c r="J46" s="44"/>
      <c r="K46" s="44"/>
      <c r="L46" s="36"/>
      <c r="M46" s="36"/>
      <c r="N46" s="36"/>
      <c r="O46" s="36"/>
      <c r="P46" s="36"/>
      <c r="Q46" s="36"/>
      <c r="S46" s="10"/>
    </row>
    <row r="47" spans="1:19" ht="13.5" x14ac:dyDescent="0.2">
      <c r="A47" s="173"/>
      <c r="B47" s="72">
        <v>1</v>
      </c>
      <c r="C47" s="73" t="s">
        <v>79</v>
      </c>
      <c r="D47" s="74" t="s">
        <v>66</v>
      </c>
      <c r="E47" s="54">
        <f>+(E33+E34+E31+E30+E29+E28+E27)*4</f>
        <v>2119.6799999999998</v>
      </c>
      <c r="F47" s="43"/>
      <c r="G47" s="43"/>
      <c r="H47" s="43"/>
      <c r="I47" s="43"/>
      <c r="J47" s="43"/>
      <c r="K47" s="133"/>
      <c r="L47" s="66"/>
      <c r="M47" s="66"/>
      <c r="N47" s="43"/>
      <c r="O47" s="43"/>
      <c r="P47" s="43"/>
      <c r="Q47" s="43"/>
      <c r="S47" s="10"/>
    </row>
    <row r="48" spans="1:19" ht="24" x14ac:dyDescent="0.2">
      <c r="A48" s="173"/>
      <c r="B48" s="63">
        <v>2</v>
      </c>
      <c r="C48" s="73" t="s">
        <v>80</v>
      </c>
      <c r="D48" s="74" t="s">
        <v>58</v>
      </c>
      <c r="E48" s="54">
        <f>(182.42*2)+100+250</f>
        <v>714.83999999999992</v>
      </c>
      <c r="F48" s="43"/>
      <c r="G48" s="43"/>
      <c r="H48" s="43"/>
      <c r="I48" s="43"/>
      <c r="J48" s="43"/>
      <c r="K48" s="133"/>
      <c r="L48" s="66"/>
      <c r="M48" s="66"/>
      <c r="N48" s="43"/>
      <c r="O48" s="43"/>
      <c r="P48" s="43"/>
      <c r="Q48" s="43"/>
      <c r="S48" s="10"/>
    </row>
    <row r="49" spans="1:19" ht="24" x14ac:dyDescent="0.2">
      <c r="A49" s="173"/>
      <c r="B49" s="63">
        <v>3</v>
      </c>
      <c r="C49" s="73" t="s">
        <v>81</v>
      </c>
      <c r="D49" s="74" t="s">
        <v>58</v>
      </c>
      <c r="E49" s="54">
        <f>(182.42*2)+100</f>
        <v>464.84</v>
      </c>
      <c r="F49" s="43"/>
      <c r="G49" s="43"/>
      <c r="H49" s="43"/>
      <c r="I49" s="43"/>
      <c r="J49" s="43"/>
      <c r="K49" s="133"/>
      <c r="L49" s="66"/>
      <c r="M49" s="66"/>
      <c r="N49" s="43"/>
      <c r="O49" s="43"/>
      <c r="P49" s="43"/>
      <c r="Q49" s="43"/>
      <c r="S49" s="10"/>
    </row>
    <row r="50" spans="1:19" ht="13.5" x14ac:dyDescent="0.2">
      <c r="A50" s="32">
        <v>60</v>
      </c>
      <c r="B50" s="33" t="s">
        <v>15</v>
      </c>
      <c r="C50" s="34" t="s">
        <v>51</v>
      </c>
      <c r="D50" s="35"/>
      <c r="E50" s="36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S50" s="10"/>
    </row>
    <row r="51" spans="1:19" x14ac:dyDescent="0.2">
      <c r="A51" s="67"/>
      <c r="B51" s="68">
        <v>1</v>
      </c>
      <c r="C51" s="69" t="s">
        <v>52</v>
      </c>
      <c r="D51" s="70"/>
      <c r="E51" s="49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S51" s="10"/>
    </row>
    <row r="52" spans="1:19" ht="48.75" customHeight="1" x14ac:dyDescent="0.2">
      <c r="A52" s="71"/>
      <c r="B52" s="72">
        <v>1</v>
      </c>
      <c r="C52" s="73" t="s">
        <v>129</v>
      </c>
      <c r="D52" s="74" t="s">
        <v>26</v>
      </c>
      <c r="E52" s="54">
        <v>500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S52" s="10"/>
    </row>
    <row r="53" spans="1:19" ht="36.75" customHeight="1" x14ac:dyDescent="0.2">
      <c r="A53" s="71"/>
      <c r="B53" s="72">
        <v>2</v>
      </c>
      <c r="C53" s="55" t="s">
        <v>91</v>
      </c>
      <c r="D53" s="74" t="s">
        <v>26</v>
      </c>
      <c r="E53" s="54">
        <v>503.2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S53" s="10"/>
    </row>
    <row r="54" spans="1:19" ht="43.15" customHeight="1" x14ac:dyDescent="0.2">
      <c r="A54" s="71"/>
      <c r="B54" s="72">
        <v>3</v>
      </c>
      <c r="C54" s="73" t="s">
        <v>116</v>
      </c>
      <c r="D54" s="74" t="s">
        <v>77</v>
      </c>
      <c r="E54" s="54">
        <v>46.25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S54" s="10"/>
    </row>
    <row r="55" spans="1:19" x14ac:dyDescent="0.2">
      <c r="A55" s="67"/>
      <c r="B55" s="68">
        <v>2</v>
      </c>
      <c r="C55" s="69" t="s">
        <v>54</v>
      </c>
      <c r="D55" s="70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S55" s="10"/>
    </row>
    <row r="56" spans="1:19" ht="24" x14ac:dyDescent="0.2">
      <c r="A56" s="71"/>
      <c r="B56" s="72">
        <v>1</v>
      </c>
      <c r="C56" s="73" t="s">
        <v>92</v>
      </c>
      <c r="D56" s="74" t="s">
        <v>26</v>
      </c>
      <c r="E56" s="54">
        <f>375.8+25.68+375.08</f>
        <v>776.56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S56" s="10"/>
    </row>
    <row r="57" spans="1:19" x14ac:dyDescent="0.2">
      <c r="A57" s="67"/>
      <c r="B57" s="68">
        <v>2</v>
      </c>
      <c r="C57" s="69" t="s">
        <v>55</v>
      </c>
      <c r="D57" s="70"/>
      <c r="E57" s="49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S57" s="10"/>
    </row>
    <row r="58" spans="1:19" ht="38.25" customHeight="1" x14ac:dyDescent="0.2">
      <c r="A58" s="71"/>
      <c r="B58" s="72">
        <v>1</v>
      </c>
      <c r="C58" s="73" t="s">
        <v>117</v>
      </c>
      <c r="D58" s="74" t="s">
        <v>53</v>
      </c>
      <c r="E58" s="54">
        <f>10.88+10.88+46.25+46.25</f>
        <v>114.26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S58" s="10"/>
    </row>
    <row r="59" spans="1:19" ht="10.5" customHeight="1" x14ac:dyDescent="0.2">
      <c r="A59" s="32">
        <v>70</v>
      </c>
      <c r="B59" s="33"/>
      <c r="C59" s="34" t="s">
        <v>56</v>
      </c>
      <c r="D59" s="35"/>
      <c r="E59" s="36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S59" s="10"/>
    </row>
    <row r="60" spans="1:19" ht="14.25" customHeight="1" x14ac:dyDescent="0.2">
      <c r="A60" s="121"/>
      <c r="B60" s="122">
        <v>1</v>
      </c>
      <c r="C60" s="123" t="s">
        <v>57</v>
      </c>
      <c r="D60" s="124"/>
      <c r="E60" s="125"/>
      <c r="F60" s="126"/>
      <c r="G60" s="126"/>
      <c r="H60" s="126"/>
      <c r="I60" s="126"/>
      <c r="J60" s="126"/>
      <c r="K60" s="126"/>
      <c r="L60" s="127"/>
      <c r="M60" s="127"/>
      <c r="N60" s="127"/>
      <c r="O60" s="127"/>
      <c r="P60" s="127"/>
      <c r="Q60" s="127"/>
      <c r="S60" s="10"/>
    </row>
    <row r="61" spans="1:19" ht="39.75" customHeight="1" x14ac:dyDescent="0.2">
      <c r="A61" s="128"/>
      <c r="B61" s="129">
        <v>1.2</v>
      </c>
      <c r="C61" s="130" t="s">
        <v>75</v>
      </c>
      <c r="D61" s="131" t="s">
        <v>58</v>
      </c>
      <c r="E61" s="132">
        <f>376+22+88</f>
        <v>486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S61" s="10"/>
    </row>
    <row r="62" spans="1:19" ht="16.899999999999999" customHeight="1" x14ac:dyDescent="0.2">
      <c r="A62" s="75" t="s">
        <v>82</v>
      </c>
      <c r="B62" s="33" t="s">
        <v>15</v>
      </c>
      <c r="C62" s="34" t="s">
        <v>59</v>
      </c>
      <c r="D62" s="134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S62" s="10"/>
    </row>
    <row r="63" spans="1:19" ht="18.600000000000001" customHeight="1" x14ac:dyDescent="0.2">
      <c r="A63" s="137"/>
      <c r="B63" s="122">
        <v>1</v>
      </c>
      <c r="C63" s="138" t="s">
        <v>59</v>
      </c>
      <c r="D63" s="124" t="s">
        <v>60</v>
      </c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S63" s="10"/>
    </row>
    <row r="64" spans="1:19" ht="67.5" customHeight="1" x14ac:dyDescent="0.2">
      <c r="A64" s="139"/>
      <c r="B64" s="129">
        <v>1.1000000000000001</v>
      </c>
      <c r="C64" s="130" t="s">
        <v>118</v>
      </c>
      <c r="D64" s="131" t="s">
        <v>61</v>
      </c>
      <c r="E64" s="132">
        <v>20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S64" s="10"/>
    </row>
    <row r="65" spans="1:21" ht="27" customHeight="1" x14ac:dyDescent="0.2">
      <c r="A65" s="75" t="s">
        <v>83</v>
      </c>
      <c r="B65" s="33" t="s">
        <v>15</v>
      </c>
      <c r="C65" s="34" t="s">
        <v>63</v>
      </c>
      <c r="D65" s="134"/>
      <c r="E65" s="135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S65" s="10"/>
    </row>
    <row r="66" spans="1:21" ht="19.899999999999999" customHeight="1" x14ac:dyDescent="0.2">
      <c r="A66" s="137"/>
      <c r="B66" s="122">
        <v>1</v>
      </c>
      <c r="C66" s="138" t="s">
        <v>87</v>
      </c>
      <c r="D66" s="124"/>
      <c r="E66" s="125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S66" s="10"/>
    </row>
    <row r="67" spans="1:21" ht="60" customHeight="1" x14ac:dyDescent="0.2">
      <c r="A67" s="141"/>
      <c r="B67" s="129">
        <v>1.1000000000000001</v>
      </c>
      <c r="C67" s="142" t="s">
        <v>119</v>
      </c>
      <c r="D67" s="143" t="s">
        <v>26</v>
      </c>
      <c r="E67" s="144">
        <v>161.72</v>
      </c>
      <c r="F67" s="145"/>
      <c r="G67" s="146"/>
      <c r="H67" s="146"/>
      <c r="I67" s="146"/>
      <c r="J67" s="133"/>
      <c r="K67" s="133"/>
      <c r="L67" s="140"/>
      <c r="M67" s="140"/>
      <c r="N67" s="43"/>
      <c r="O67" s="43"/>
      <c r="P67" s="43"/>
      <c r="Q67" s="43"/>
      <c r="S67" s="10"/>
    </row>
    <row r="68" spans="1:21" ht="21" customHeight="1" x14ac:dyDescent="0.2">
      <c r="A68" s="147">
        <v>100</v>
      </c>
      <c r="B68" s="148"/>
      <c r="C68" s="149" t="s">
        <v>64</v>
      </c>
      <c r="D68" s="134"/>
      <c r="E68" s="135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S68" s="10"/>
    </row>
    <row r="69" spans="1:21" ht="21" customHeight="1" x14ac:dyDescent="0.2">
      <c r="A69" s="150"/>
      <c r="B69" s="122">
        <v>1</v>
      </c>
      <c r="C69" s="151" t="s">
        <v>65</v>
      </c>
      <c r="D69" s="124"/>
      <c r="E69" s="125"/>
      <c r="F69" s="152"/>
      <c r="G69" s="152"/>
      <c r="H69" s="152"/>
      <c r="I69" s="152"/>
      <c r="J69" s="152"/>
      <c r="K69" s="152"/>
      <c r="L69" s="153"/>
      <c r="M69" s="153"/>
      <c r="N69" s="153"/>
      <c r="O69" s="153"/>
      <c r="P69" s="153"/>
      <c r="Q69" s="153"/>
      <c r="S69" s="10"/>
    </row>
    <row r="70" spans="1:21" ht="81.75" customHeight="1" x14ac:dyDescent="0.2">
      <c r="A70" s="154"/>
      <c r="B70" s="129">
        <v>1.1000000000000001</v>
      </c>
      <c r="C70" s="40" t="s">
        <v>123</v>
      </c>
      <c r="D70" s="143" t="s">
        <v>66</v>
      </c>
      <c r="E70" s="132">
        <v>550</v>
      </c>
      <c r="F70" s="155"/>
      <c r="G70" s="155"/>
      <c r="H70" s="155"/>
      <c r="I70" s="155"/>
      <c r="J70" s="133"/>
      <c r="K70" s="133"/>
      <c r="L70" s="140"/>
      <c r="M70" s="140"/>
      <c r="N70" s="43"/>
      <c r="O70" s="43"/>
      <c r="P70" s="43"/>
      <c r="Q70" s="43"/>
      <c r="S70" s="10"/>
    </row>
    <row r="71" spans="1:21" ht="21.75" customHeight="1" x14ac:dyDescent="0.2">
      <c r="A71" s="154"/>
      <c r="B71" s="129">
        <v>1.2</v>
      </c>
      <c r="C71" s="40" t="s">
        <v>67</v>
      </c>
      <c r="D71" s="143" t="s">
        <v>68</v>
      </c>
      <c r="E71" s="144">
        <v>50</v>
      </c>
      <c r="F71" s="156"/>
      <c r="G71" s="156"/>
      <c r="H71" s="156"/>
      <c r="I71" s="156"/>
      <c r="J71" s="133"/>
      <c r="K71" s="133"/>
      <c r="L71" s="140"/>
      <c r="M71" s="140"/>
      <c r="N71" s="43"/>
      <c r="O71" s="43"/>
      <c r="P71" s="43"/>
      <c r="Q71" s="43"/>
      <c r="S71" s="10"/>
    </row>
    <row r="72" spans="1:21" ht="47.25" customHeight="1" x14ac:dyDescent="0.2">
      <c r="A72" s="154"/>
      <c r="B72" s="129">
        <v>1.3</v>
      </c>
      <c r="C72" s="40" t="s">
        <v>121</v>
      </c>
      <c r="D72" s="143" t="s">
        <v>68</v>
      </c>
      <c r="E72" s="144">
        <v>5</v>
      </c>
      <c r="F72" s="157"/>
      <c r="G72" s="157"/>
      <c r="H72" s="157"/>
      <c r="I72" s="157"/>
      <c r="J72" s="133"/>
      <c r="K72" s="133"/>
      <c r="L72" s="140"/>
      <c r="M72" s="140"/>
      <c r="N72" s="43"/>
      <c r="O72" s="43"/>
      <c r="P72" s="43"/>
      <c r="Q72" s="43"/>
      <c r="S72" s="10"/>
    </row>
    <row r="73" spans="1:21" s="7" customFormat="1" ht="42" customHeight="1" x14ac:dyDescent="0.2">
      <c r="A73" s="154"/>
      <c r="B73" s="129">
        <v>1.4</v>
      </c>
      <c r="C73" s="40" t="s">
        <v>76</v>
      </c>
      <c r="D73" s="143" t="s">
        <v>61</v>
      </c>
      <c r="E73" s="144">
        <v>1</v>
      </c>
      <c r="F73" s="157"/>
      <c r="G73" s="157"/>
      <c r="H73" s="157"/>
      <c r="I73" s="157"/>
      <c r="J73" s="133"/>
      <c r="K73" s="133"/>
      <c r="L73" s="140"/>
      <c r="M73" s="140"/>
      <c r="N73" s="43"/>
      <c r="O73" s="43"/>
      <c r="P73" s="43"/>
      <c r="Q73" s="43"/>
      <c r="R73" s="12"/>
    </row>
    <row r="74" spans="1:21" ht="40.15" customHeight="1" x14ac:dyDescent="0.2">
      <c r="A74" s="154"/>
      <c r="B74" s="129">
        <v>1.6</v>
      </c>
      <c r="C74" s="158" t="s">
        <v>69</v>
      </c>
      <c r="D74" s="143" t="s">
        <v>66</v>
      </c>
      <c r="E74" s="159">
        <f>+E70*3</f>
        <v>1650</v>
      </c>
      <c r="F74" s="160"/>
      <c r="G74" s="161"/>
      <c r="H74" s="161"/>
      <c r="I74" s="161"/>
      <c r="J74" s="133"/>
      <c r="K74" s="133"/>
      <c r="L74" s="140"/>
      <c r="M74" s="140"/>
      <c r="N74" s="43"/>
      <c r="O74" s="43"/>
      <c r="P74" s="43"/>
      <c r="Q74" s="43"/>
    </row>
    <row r="75" spans="1:21" s="7" customFormat="1" ht="20.100000000000001" customHeight="1" x14ac:dyDescent="0.2">
      <c r="A75" s="162"/>
      <c r="B75" s="129">
        <v>1.7</v>
      </c>
      <c r="C75" s="158" t="s">
        <v>70</v>
      </c>
      <c r="D75" s="163" t="s">
        <v>71</v>
      </c>
      <c r="E75" s="159">
        <f>25*2.5</f>
        <v>62.5</v>
      </c>
      <c r="F75" s="160"/>
      <c r="G75" s="161"/>
      <c r="H75" s="161"/>
      <c r="I75" s="161"/>
      <c r="J75" s="133"/>
      <c r="K75" s="133"/>
      <c r="L75" s="140"/>
      <c r="M75" s="140"/>
      <c r="N75" s="43"/>
      <c r="O75" s="43"/>
      <c r="P75" s="43"/>
      <c r="Q75" s="43"/>
      <c r="R75" s="12"/>
    </row>
    <row r="76" spans="1:21" ht="40.9" customHeight="1" x14ac:dyDescent="0.2">
      <c r="A76" s="165"/>
      <c r="B76" s="129">
        <v>1.8</v>
      </c>
      <c r="C76" s="158" t="s">
        <v>122</v>
      </c>
      <c r="D76" s="163" t="s">
        <v>68</v>
      </c>
      <c r="E76" s="132">
        <v>32</v>
      </c>
      <c r="F76" s="164"/>
      <c r="G76" s="164"/>
      <c r="H76" s="164"/>
      <c r="I76" s="164"/>
      <c r="J76" s="133"/>
      <c r="K76" s="133"/>
      <c r="L76" s="140"/>
      <c r="M76" s="140"/>
      <c r="N76" s="43"/>
      <c r="O76" s="43"/>
      <c r="P76" s="43"/>
      <c r="Q76" s="43"/>
    </row>
    <row r="77" spans="1:21" ht="78.75" customHeight="1" x14ac:dyDescent="0.2">
      <c r="A77" s="165"/>
      <c r="B77" s="129">
        <v>1.9</v>
      </c>
      <c r="C77" s="158" t="s">
        <v>131</v>
      </c>
      <c r="D77" s="163" t="s">
        <v>124</v>
      </c>
      <c r="E77" s="132">
        <v>1</v>
      </c>
      <c r="F77" s="164"/>
      <c r="G77" s="164"/>
      <c r="H77" s="164"/>
      <c r="I77" s="164"/>
      <c r="J77" s="133"/>
      <c r="K77" s="133"/>
      <c r="L77" s="140"/>
      <c r="M77" s="140"/>
      <c r="N77" s="43"/>
      <c r="O77" s="43"/>
      <c r="P77" s="43"/>
      <c r="Q77" s="43"/>
    </row>
    <row r="78" spans="1:21" ht="13.5" x14ac:dyDescent="0.2">
      <c r="A78" s="166" t="s">
        <v>62</v>
      </c>
      <c r="B78" s="167" t="s">
        <v>15</v>
      </c>
      <c r="C78" s="149" t="s">
        <v>73</v>
      </c>
      <c r="D78" s="134"/>
      <c r="E78" s="135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</row>
    <row r="79" spans="1:21" s="14" customFormat="1" ht="13.5" x14ac:dyDescent="0.2">
      <c r="A79" s="137"/>
      <c r="B79" s="122">
        <v>1</v>
      </c>
      <c r="C79" s="123" t="s">
        <v>74</v>
      </c>
      <c r="D79" s="124"/>
      <c r="E79" s="125"/>
      <c r="F79" s="152"/>
      <c r="G79" s="152"/>
      <c r="H79" s="152"/>
      <c r="I79" s="152"/>
      <c r="J79" s="152"/>
      <c r="K79" s="152"/>
      <c r="L79" s="153"/>
      <c r="M79" s="153"/>
      <c r="N79" s="153"/>
      <c r="O79" s="153"/>
      <c r="P79" s="153"/>
      <c r="Q79" s="153"/>
      <c r="R79" s="4"/>
      <c r="S79" s="2"/>
      <c r="T79" s="2"/>
      <c r="U79" s="2"/>
    </row>
    <row r="80" spans="1:21" ht="54" x14ac:dyDescent="0.2">
      <c r="A80" s="168"/>
      <c r="B80" s="169"/>
      <c r="C80" s="158" t="s">
        <v>88</v>
      </c>
      <c r="D80" s="170" t="s">
        <v>58</v>
      </c>
      <c r="E80" s="171">
        <f>+E48+108+108+500</f>
        <v>1430.84</v>
      </c>
      <c r="F80" s="164"/>
      <c r="G80" s="164"/>
      <c r="H80" s="164"/>
      <c r="I80" s="164"/>
      <c r="J80" s="133"/>
      <c r="K80" s="133"/>
      <c r="L80" s="140"/>
      <c r="M80" s="140"/>
      <c r="N80" s="43"/>
      <c r="O80" s="43"/>
      <c r="P80" s="43"/>
      <c r="Q80" s="43"/>
    </row>
    <row r="81" spans="1:17" ht="13.5" x14ac:dyDescent="0.2">
      <c r="A81" s="147">
        <v>30</v>
      </c>
      <c r="B81" s="33" t="s">
        <v>15</v>
      </c>
      <c r="C81" s="34" t="s">
        <v>89</v>
      </c>
      <c r="D81" s="134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</row>
    <row r="82" spans="1:17" ht="13.5" x14ac:dyDescent="0.2">
      <c r="A82" s="137"/>
      <c r="B82" s="122">
        <v>1</v>
      </c>
      <c r="C82" s="123" t="s">
        <v>125</v>
      </c>
      <c r="D82" s="124"/>
      <c r="E82" s="125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</row>
    <row r="83" spans="1:17" ht="54" x14ac:dyDescent="0.2">
      <c r="A83" s="178"/>
      <c r="B83" s="179">
        <v>1</v>
      </c>
      <c r="C83" s="158" t="s">
        <v>136</v>
      </c>
      <c r="D83" s="180" t="s">
        <v>126</v>
      </c>
      <c r="E83" s="145">
        <v>2</v>
      </c>
      <c r="F83" s="145"/>
      <c r="G83" s="145"/>
      <c r="H83" s="145"/>
      <c r="I83" s="145"/>
      <c r="J83" s="145"/>
      <c r="K83" s="133"/>
      <c r="L83" s="140"/>
      <c r="M83" s="140"/>
      <c r="N83" s="43"/>
      <c r="O83" s="43"/>
      <c r="P83" s="43"/>
      <c r="Q83" s="43"/>
    </row>
    <row r="84" spans="1:17" ht="40.5" x14ac:dyDescent="0.2">
      <c r="A84" s="178"/>
      <c r="B84" s="179">
        <v>2</v>
      </c>
      <c r="C84" s="181" t="s">
        <v>127</v>
      </c>
      <c r="D84" s="180" t="s">
        <v>53</v>
      </c>
      <c r="E84" s="145">
        <v>33</v>
      </c>
      <c r="F84" s="145"/>
      <c r="G84" s="145"/>
      <c r="H84" s="145"/>
      <c r="I84" s="145"/>
      <c r="J84" s="145"/>
      <c r="K84" s="133"/>
      <c r="L84" s="140"/>
      <c r="M84" s="140"/>
      <c r="N84" s="43"/>
      <c r="O84" s="43"/>
      <c r="P84" s="43"/>
      <c r="Q84" s="43"/>
    </row>
    <row r="85" spans="1:17" ht="40.5" x14ac:dyDescent="0.2">
      <c r="A85" s="178"/>
      <c r="B85" s="179">
        <v>3</v>
      </c>
      <c r="C85" s="181" t="s">
        <v>128</v>
      </c>
      <c r="D85" s="180" t="s">
        <v>68</v>
      </c>
      <c r="E85" s="145">
        <v>2</v>
      </c>
      <c r="F85" s="145"/>
      <c r="G85" s="145"/>
      <c r="H85" s="145"/>
      <c r="I85" s="145"/>
      <c r="J85" s="145"/>
      <c r="K85" s="133"/>
      <c r="L85" s="140"/>
      <c r="M85" s="140"/>
      <c r="N85" s="43"/>
      <c r="O85" s="43"/>
      <c r="P85" s="43"/>
      <c r="Q85" s="43"/>
    </row>
    <row r="86" spans="1:17" ht="13.5" x14ac:dyDescent="0.2">
      <c r="A86" s="137"/>
      <c r="B86" s="122">
        <v>2</v>
      </c>
      <c r="C86" s="123" t="s">
        <v>133</v>
      </c>
      <c r="D86" s="124"/>
      <c r="E86" s="125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</row>
    <row r="87" spans="1:17" ht="13.5" x14ac:dyDescent="0.2">
      <c r="A87" s="178"/>
      <c r="B87" s="179">
        <v>1</v>
      </c>
      <c r="C87" s="181" t="s">
        <v>132</v>
      </c>
      <c r="D87" s="180" t="s">
        <v>53</v>
      </c>
      <c r="E87" s="145">
        <v>43</v>
      </c>
      <c r="F87" s="145"/>
      <c r="G87" s="145"/>
      <c r="H87" s="145"/>
      <c r="I87" s="145"/>
      <c r="J87" s="145"/>
      <c r="K87" s="133"/>
      <c r="L87" s="140"/>
      <c r="M87" s="140"/>
      <c r="N87" s="43"/>
      <c r="O87" s="43"/>
      <c r="P87" s="43"/>
      <c r="Q87" s="43"/>
    </row>
    <row r="88" spans="1:17" ht="13.5" x14ac:dyDescent="0.2">
      <c r="A88" s="137"/>
      <c r="B88" s="122">
        <v>2</v>
      </c>
      <c r="C88" s="123" t="s">
        <v>134</v>
      </c>
      <c r="D88" s="124"/>
      <c r="E88" s="125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</row>
    <row r="89" spans="1:17" ht="27" x14ac:dyDescent="0.2">
      <c r="A89" s="178"/>
      <c r="B89" s="179">
        <v>1</v>
      </c>
      <c r="C89" s="181" t="s">
        <v>135</v>
      </c>
      <c r="D89" s="180" t="s">
        <v>26</v>
      </c>
      <c r="E89" s="145">
        <v>12</v>
      </c>
      <c r="F89" s="145"/>
      <c r="G89" s="145"/>
      <c r="H89" s="145"/>
      <c r="I89" s="145"/>
      <c r="J89" s="145"/>
      <c r="K89" s="133"/>
      <c r="L89" s="140"/>
      <c r="M89" s="140"/>
      <c r="N89" s="43"/>
      <c r="O89" s="43"/>
      <c r="P89" s="43"/>
      <c r="Q89" s="43"/>
    </row>
    <row r="90" spans="1:17" ht="13.5" x14ac:dyDescent="0.2">
      <c r="A90" s="75" t="s">
        <v>84</v>
      </c>
      <c r="B90" s="33" t="s">
        <v>15</v>
      </c>
      <c r="C90" s="34" t="s">
        <v>31</v>
      </c>
      <c r="D90" s="35"/>
      <c r="E90" s="36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1:17" ht="13.5" x14ac:dyDescent="0.2">
      <c r="A91" s="76" t="s">
        <v>15</v>
      </c>
      <c r="B91" s="68">
        <v>1</v>
      </c>
      <c r="C91" s="69" t="s">
        <v>32</v>
      </c>
      <c r="D91" s="70"/>
      <c r="E91" s="49"/>
      <c r="F91" s="77"/>
      <c r="G91" s="77"/>
      <c r="H91" s="78"/>
      <c r="I91" s="77"/>
      <c r="J91" s="79"/>
      <c r="K91" s="79"/>
      <c r="L91" s="79"/>
      <c r="M91" s="79"/>
      <c r="N91" s="79"/>
      <c r="O91" s="79"/>
      <c r="P91" s="79"/>
      <c r="Q91" s="79"/>
    </row>
    <row r="92" spans="1:17" x14ac:dyDescent="0.2">
      <c r="A92" s="80"/>
      <c r="B92" s="81">
        <v>1</v>
      </c>
      <c r="C92" s="82" t="s">
        <v>31</v>
      </c>
      <c r="D92" s="74" t="s">
        <v>33</v>
      </c>
      <c r="E92" s="54">
        <v>1</v>
      </c>
      <c r="F92" s="83"/>
      <c r="G92" s="83"/>
      <c r="H92" s="83"/>
      <c r="I92" s="83"/>
      <c r="J92" s="43"/>
      <c r="K92" s="43"/>
      <c r="L92" s="43"/>
      <c r="M92" s="43"/>
      <c r="N92" s="43"/>
      <c r="O92" s="43"/>
      <c r="P92" s="43"/>
      <c r="Q92" s="43"/>
    </row>
    <row r="93" spans="1:17" ht="13.5" x14ac:dyDescent="0.2">
      <c r="A93" s="84"/>
      <c r="B93" s="85" t="s">
        <v>34</v>
      </c>
      <c r="C93" s="86" t="s">
        <v>35</v>
      </c>
      <c r="D93" s="87"/>
      <c r="E93" s="88"/>
      <c r="F93" s="88"/>
      <c r="G93" s="88"/>
      <c r="H93" s="88"/>
      <c r="I93" s="88"/>
      <c r="J93" s="89"/>
      <c r="K93" s="90"/>
      <c r="L93" s="91"/>
      <c r="M93" s="91"/>
      <c r="N93" s="91"/>
      <c r="O93" s="91"/>
      <c r="P93" s="91"/>
      <c r="Q93" s="92"/>
    </row>
    <row r="94" spans="1:17" ht="13.5" x14ac:dyDescent="0.2">
      <c r="A94" s="93"/>
      <c r="B94" s="94" t="s">
        <v>36</v>
      </c>
      <c r="C94" s="95" t="s">
        <v>37</v>
      </c>
      <c r="D94" s="96"/>
      <c r="E94" s="97"/>
      <c r="F94" s="98"/>
      <c r="G94" s="98"/>
      <c r="H94" s="98"/>
      <c r="I94" s="98"/>
      <c r="J94" s="99"/>
      <c r="K94" s="100"/>
      <c r="L94" s="100"/>
      <c r="M94" s="100"/>
      <c r="N94" s="100"/>
      <c r="O94" s="100"/>
      <c r="P94" s="101"/>
      <c r="Q94" s="102"/>
    </row>
    <row r="95" spans="1:17" ht="13.5" x14ac:dyDescent="0.2">
      <c r="A95" s="93"/>
      <c r="B95" s="94" t="s">
        <v>38</v>
      </c>
      <c r="C95" s="95" t="s">
        <v>39</v>
      </c>
      <c r="D95" s="96"/>
      <c r="E95" s="97"/>
      <c r="F95" s="98"/>
      <c r="G95" s="98"/>
      <c r="H95" s="98"/>
      <c r="I95" s="98"/>
      <c r="J95" s="99"/>
      <c r="K95" s="103"/>
      <c r="L95" s="103"/>
      <c r="M95" s="103"/>
      <c r="N95" s="103"/>
      <c r="O95" s="103"/>
      <c r="P95" s="176"/>
      <c r="Q95" s="102"/>
    </row>
    <row r="96" spans="1:17" ht="13.5" x14ac:dyDescent="0.2">
      <c r="A96" s="93"/>
      <c r="B96" s="94" t="s">
        <v>40</v>
      </c>
      <c r="C96" s="95" t="s">
        <v>41</v>
      </c>
      <c r="D96" s="96"/>
      <c r="E96" s="97"/>
      <c r="F96" s="98"/>
      <c r="G96" s="98"/>
      <c r="H96" s="98"/>
      <c r="I96" s="98"/>
      <c r="J96" s="99"/>
      <c r="K96" s="103"/>
      <c r="L96" s="103"/>
      <c r="M96" s="103"/>
      <c r="N96" s="103"/>
      <c r="O96" s="103"/>
      <c r="P96" s="176"/>
      <c r="Q96" s="102"/>
    </row>
    <row r="97" spans="1:17" ht="13.5" x14ac:dyDescent="0.2">
      <c r="A97" s="93"/>
      <c r="B97" s="94" t="s">
        <v>42</v>
      </c>
      <c r="C97" s="95" t="s">
        <v>43</v>
      </c>
      <c r="D97" s="22"/>
      <c r="E97" s="104"/>
      <c r="F97" s="24"/>
      <c r="G97" s="24"/>
      <c r="H97" s="24"/>
      <c r="I97" s="24"/>
      <c r="J97" s="105"/>
      <c r="K97" s="100"/>
      <c r="L97" s="100"/>
      <c r="M97" s="100"/>
      <c r="N97" s="100"/>
      <c r="O97" s="100"/>
      <c r="P97" s="100"/>
      <c r="Q97" s="106"/>
    </row>
    <row r="98" spans="1:17" ht="13.5" x14ac:dyDescent="0.2">
      <c r="A98" s="93"/>
      <c r="B98" s="94" t="s">
        <v>44</v>
      </c>
      <c r="C98" s="107" t="s">
        <v>45</v>
      </c>
      <c r="D98" s="96"/>
      <c r="E98" s="108"/>
      <c r="F98" s="109"/>
      <c r="G98" s="109"/>
      <c r="H98" s="109"/>
      <c r="I98" s="109"/>
      <c r="J98" s="99"/>
      <c r="K98" s="103"/>
      <c r="L98" s="103"/>
      <c r="M98" s="103"/>
      <c r="N98" s="103"/>
      <c r="O98" s="103"/>
      <c r="P98" s="101"/>
      <c r="Q98" s="102"/>
    </row>
    <row r="99" spans="1:17" ht="16.5" thickBot="1" x14ac:dyDescent="0.25">
      <c r="A99" s="110"/>
      <c r="B99" s="111"/>
      <c r="C99" s="112" t="s">
        <v>46</v>
      </c>
      <c r="D99" s="113"/>
      <c r="E99" s="114"/>
      <c r="F99" s="112"/>
      <c r="G99" s="112"/>
      <c r="H99" s="115"/>
      <c r="I99" s="112"/>
      <c r="J99" s="116"/>
      <c r="K99" s="117"/>
      <c r="L99" s="117"/>
      <c r="M99" s="117"/>
      <c r="N99" s="117"/>
      <c r="O99" s="117"/>
      <c r="P99" s="117"/>
      <c r="Q99" s="118"/>
    </row>
    <row r="100" spans="1:17" x14ac:dyDescent="0.2">
      <c r="A100" s="13"/>
    </row>
    <row r="101" spans="1:17" x14ac:dyDescent="0.2">
      <c r="A101" s="13"/>
    </row>
    <row r="102" spans="1:17" x14ac:dyDescent="0.2">
      <c r="A102" s="13"/>
    </row>
    <row r="104" spans="1:17" x14ac:dyDescent="0.2">
      <c r="C104" s="10"/>
    </row>
    <row r="105" spans="1:17" x14ac:dyDescent="0.2">
      <c r="C105" s="10"/>
    </row>
    <row r="106" spans="1:17" x14ac:dyDescent="0.2">
      <c r="C106" s="10"/>
    </row>
  </sheetData>
  <mergeCells count="11">
    <mergeCell ref="Q3:Q4"/>
    <mergeCell ref="A1:Q1"/>
    <mergeCell ref="A2:Q2"/>
    <mergeCell ref="A3:A4"/>
    <mergeCell ref="B3:B4"/>
    <mergeCell ref="C3:C4"/>
    <mergeCell ref="D3:D4"/>
    <mergeCell ref="E3:E4"/>
    <mergeCell ref="F3:J3"/>
    <mergeCell ref="K3:K4"/>
    <mergeCell ref="L3:P3"/>
  </mergeCells>
  <phoneticPr fontId="16" type="noConversion"/>
  <printOptions horizontalCentered="1"/>
  <pageMargins left="0.19685039370078741" right="0.31496062992125984" top="0.39370078740157483" bottom="0.39370078740157483" header="0.35433070866141736" footer="0.15748031496062992"/>
  <pageSetup paperSize="5" scale="59" fitToHeight="0" orientation="landscape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BASE</vt:lpstr>
      <vt:lpstr>'PRESUPUESTO BASE'!Área_de_impresión</vt:lpstr>
      <vt:lpstr>'PRESUPUESTO BASE'!Títulos_a_imprimir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Anielka Lissette Dávila Reyes</dc:creator>
  <cp:lastModifiedBy>Rosalinda Taleno Ortega</cp:lastModifiedBy>
  <cp:lastPrinted>2024-02-27T17:27:46Z</cp:lastPrinted>
  <dcterms:created xsi:type="dcterms:W3CDTF">2024-01-26T00:30:35Z</dcterms:created>
  <dcterms:modified xsi:type="dcterms:W3CDTF">2024-03-07T22:37:17Z</dcterms:modified>
</cp:coreProperties>
</file>