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EYDHY 2023\PROYECTOS 2024\LA ENCANTADORA\"/>
    </mc:Choice>
  </mc:AlternateContent>
  <xr:revisionPtr revIDLastSave="0" documentId="13_ncr:1_{8FFE32B0-F07F-4A59-A61C-18EAA14B5115}" xr6:coauthVersionLast="47" xr6:coauthVersionMax="47" xr10:uidLastSave="{00000000-0000-0000-0000-000000000000}"/>
  <bookViews>
    <workbookView xWindow="-120" yWindow="-120" windowWidth="29040" windowHeight="15840" xr2:uid="{B80E1EBE-6923-4F56-A4E6-3832A087586C}"/>
  </bookViews>
  <sheets>
    <sheet name="PRESUPUESTO BASE" sheetId="1" r:id="rId1"/>
  </sheets>
  <definedNames>
    <definedName name="_xlnm.Print_Area" localSheetId="0">'PRESUPUESTO BASE'!$A$1:$Q$87</definedName>
    <definedName name="_xlnm.Print_Titles" localSheetId="0">'PRESUPUESTO BASE'!$1:$4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2" i="1" l="1"/>
  <c r="E62" i="1"/>
  <c r="E61" i="1"/>
  <c r="E48" i="1"/>
  <c r="E44" i="1"/>
  <c r="E35" i="1"/>
  <c r="E34" i="1"/>
  <c r="E33" i="1"/>
  <c r="E31" i="1"/>
  <c r="E25" i="1"/>
  <c r="E24" i="1"/>
  <c r="E23" i="1"/>
  <c r="E11" i="1"/>
  <c r="E8" i="1"/>
  <c r="C5" i="1"/>
  <c r="E13" i="1" l="1"/>
</calcChain>
</file>

<file path=xl/sharedStrings.xml><?xml version="1.0" encoding="utf-8"?>
<sst xmlns="http://schemas.openxmlformats.org/spreadsheetml/2006/main" count="170" uniqueCount="118">
  <si>
    <t>Proyecto: Rehabilitación de Aulas en Fincas la Encantadora Centro Regional Camoapa</t>
  </si>
  <si>
    <t>PRESUPUESTO BASE</t>
  </si>
  <si>
    <t>ETAPA</t>
  </si>
  <si>
    <t>SUB-ETAPA</t>
  </si>
  <si>
    <t>DESCRIPCION</t>
  </si>
  <si>
    <t>U/M</t>
  </si>
  <si>
    <t>Cantidad</t>
  </si>
  <si>
    <t>COSTOS UNITARIOS C$</t>
  </si>
  <si>
    <t>COSTO TOTAL UNITARIO C$</t>
  </si>
  <si>
    <t>COSTOS TOTALES C$</t>
  </si>
  <si>
    <t>COSTO     TOTAL C$</t>
  </si>
  <si>
    <t>Material C$</t>
  </si>
  <si>
    <t>Mano de obra C$</t>
  </si>
  <si>
    <t>Sub            contrato C$</t>
  </si>
  <si>
    <t>Equipo C$</t>
  </si>
  <si>
    <t>Transp. C$</t>
  </si>
  <si>
    <t xml:space="preserve"> </t>
  </si>
  <si>
    <t xml:space="preserve">PRELIMINARES </t>
  </si>
  <si>
    <t xml:space="preserve">TRAZO </t>
  </si>
  <si>
    <t xml:space="preserve">Trazo y nivelación </t>
  </si>
  <si>
    <t>M2</t>
  </si>
  <si>
    <t>FUNDACIONES</t>
  </si>
  <si>
    <t>EXCAVACION ESTRUCTURAL</t>
  </si>
  <si>
    <t>Excavación estructurales manuales para viga asismica zapatas y pedestales.</t>
  </si>
  <si>
    <t>m3</t>
  </si>
  <si>
    <t xml:space="preserve">Mejoramiento de suelo con material proveniente de la excavaciones y cemento  bajo zapatas y  viga asismica proporciòn 2 bolsas de cemento por 3 m3 de material de las excavaciones. </t>
  </si>
  <si>
    <t xml:space="preserve">Relleno en fundaciones con material proveniente de las excavaciones </t>
  </si>
  <si>
    <t xml:space="preserve">ACERO </t>
  </si>
  <si>
    <t xml:space="preserve">  </t>
  </si>
  <si>
    <t xml:space="preserve">Alistado, armado y colocado de Acero Num 4 Grado 60 Viga Asismica, pedestales y zapatas  </t>
  </si>
  <si>
    <t xml:space="preserve">lbs </t>
  </si>
  <si>
    <t>Alistado, amardo y colocado de Acero Num 2 para estribos   incluye alambre de amarre .</t>
  </si>
  <si>
    <t xml:space="preserve">FORMALETAS </t>
  </si>
  <si>
    <t>Alistado, armado y colocado de formaleta de pino dos usos.</t>
  </si>
  <si>
    <t>m2</t>
  </si>
  <si>
    <t>CONCRETO</t>
  </si>
  <si>
    <t xml:space="preserve">Concreto estructural 3000 PSI </t>
  </si>
  <si>
    <t>M3</t>
  </si>
  <si>
    <t>ESTRUCTURAS DE CONCRETO</t>
  </si>
  <si>
    <t xml:space="preserve">Alistado, amardo y colocado de Acero Num 4 Grado 60 Columnas y vigas </t>
  </si>
  <si>
    <t xml:space="preserve">Alistado, amardo y colocado de Acero Num 3 Grado 60 Viga Corona, viga intermedia. </t>
  </si>
  <si>
    <t>PAREDES</t>
  </si>
  <si>
    <t xml:space="preserve">Suministro e instalacion de PAREDES DE bloque de concreto de 6" certificado . </t>
  </si>
  <si>
    <t>ACABADOS</t>
  </si>
  <si>
    <t>Piqueteo total en Concreto Fresco</t>
  </si>
  <si>
    <t>ML</t>
  </si>
  <si>
    <t>Repello Corriente en paredes, vigas, jambas y columnas.</t>
  </si>
  <si>
    <t>Fino con repemax gris en paredes, vigas, jambas y columnas.</t>
  </si>
  <si>
    <t>TECHOS Y FASCIAS</t>
  </si>
  <si>
    <t>ESTRUCTURA DE TECHO</t>
  </si>
  <si>
    <t>Estructura Metálica (Acero A-36). Incluye anclajes, conexiones, platinas, todo según planos, INCLUYE COLUMAS PARA SOPORTE DE TECHO EN AREAS DE AULAS .</t>
  </si>
  <si>
    <t>CUBIERTA DE ZINC</t>
  </si>
  <si>
    <t>Cubierta de lamina Coloralum plus G80 E25 cal.24 prepintada en color rojo</t>
  </si>
  <si>
    <t xml:space="preserve">PISOS </t>
  </si>
  <si>
    <t>PISOS</t>
  </si>
  <si>
    <t xml:space="preserve">construcción de cascote 2" de piso, INCLUYE CONFORMACION PARA LLEGAR AL NPT H: 0.15 M,   </t>
  </si>
  <si>
    <t>Suministro e instalacion de piso kenia beige 44*44 para bateria sanitaria y aulas , en aula de clases incluir piqueteo en cascote y aplicación de aditivo para maxima adherencia</t>
  </si>
  <si>
    <r>
      <t xml:space="preserve">Anden de 3" de espesor incluye bordillo concreto de 2500 PSI sizado </t>
    </r>
    <r>
      <rPr>
        <b/>
        <sz val="10"/>
        <color theme="1"/>
        <rFont val="Courier New"/>
        <family val="3"/>
      </rPr>
      <t xml:space="preserve"> </t>
    </r>
    <r>
      <rPr>
        <sz val="10"/>
        <color theme="1"/>
        <rFont val="Courier New"/>
        <family val="3"/>
      </rPr>
      <t>a cada metro acabado escobillado.</t>
    </r>
  </si>
  <si>
    <t xml:space="preserve">m2 </t>
  </si>
  <si>
    <t>100</t>
  </si>
  <si>
    <t>PARTICIONES</t>
  </si>
  <si>
    <t>Suminsitro e instalacion  de partición liviana estructura metalica CAL 24 galvanizada,  forrada a ambas caras con  durock acabado fino repemax</t>
  </si>
  <si>
    <t>110</t>
  </si>
  <si>
    <t>PUERTAS</t>
  </si>
  <si>
    <t>CU</t>
  </si>
  <si>
    <t>suministro e instalación de puertas metalicas lisas 0.80*1.5 M incluye marcos de madera roja , herraje , cerradura de PELOTA y dos manos de pintura a escoger por el dueño</t>
  </si>
  <si>
    <t>c.u</t>
  </si>
  <si>
    <t>suministro e instalación de puertas metalicas TABLEROS 0.90 M  incluye marcos de madera roja , herraje , cerradura de PELOTA y dos manos de pintura a escoger por el dueño</t>
  </si>
  <si>
    <t>120</t>
  </si>
  <si>
    <t>VENTANAS Y VERJAS</t>
  </si>
  <si>
    <t xml:space="preserve">VERJAS </t>
  </si>
  <si>
    <t xml:space="preserve">Fabricación e Instalacion de verjas metalicas incluye pintura anticorrosiva </t>
  </si>
  <si>
    <t>ELECTRICIDAD</t>
  </si>
  <si>
    <t xml:space="preserve">canalización y accesorios </t>
  </si>
  <si>
    <t>Suministro e instalacion de canalizcion Conduit de 1/2 PVC, incluye accesorios cajas EMT 4*4, 2*4, BRIDAS, CURVAS UNIONES.</t>
  </si>
  <si>
    <t>Suministro e instalacion de Lamparas WING 208</t>
  </si>
  <si>
    <t xml:space="preserve">und </t>
  </si>
  <si>
    <t>Suministro e instalación de interruptor doble 125v 15 Amp levinton o similar con placa metálica a seleccionar por el dueño.</t>
  </si>
  <si>
    <t>Alambre AWG #12 THHN. (Incluye miscelaneos: tape, alambre galvanizado, wire nut, etc)</t>
  </si>
  <si>
    <t>Cable TSJ 3 x 14</t>
  </si>
  <si>
    <t>Ml</t>
  </si>
  <si>
    <t>Suministro e instalación de tomacorriente doble</t>
  </si>
  <si>
    <t xml:space="preserve">Panel eléctrico monofasico 6 espacios, 120V/240V, uso empotrado, con capacidad de barra de100A, CH, INCLUYE BREAKER PRINCIPAL 2*20, 03 BREAKER DE 1*20, POLO A TIERRA VARILLA MUFA Y TUBO DE ENTRADA  </t>
  </si>
  <si>
    <t xml:space="preserve">glb </t>
  </si>
  <si>
    <t xml:space="preserve">Acometida electrica ASCR 3*6 hacia red existente </t>
  </si>
  <si>
    <t>190</t>
  </si>
  <si>
    <t>HIDROSANITARIO</t>
  </si>
  <si>
    <t xml:space="preserve">Conexiones a red existente de agua potable para ducha, inodoros, lavamanos, URINARIOS   con tuberia Pvc de 1/2" incluye accesorios , excavaciones y relleno </t>
  </si>
  <si>
    <t xml:space="preserve">ML </t>
  </si>
  <si>
    <t xml:space="preserve">Conexiones a sistema de tratamiento  de aguas negras  para ducha, inodoros, lavamanos, urinarios  y ducha  con tuberia Pvc de 4 y 2" incluye accesorios, excavaciones y rellenos </t>
  </si>
  <si>
    <t>Rejilla drenaje de ducha de 2'' incluye trampa sanitaria.</t>
  </si>
  <si>
    <t>und</t>
  </si>
  <si>
    <t xml:space="preserve">suministro e instalacion de ducha con su llave </t>
  </si>
  <si>
    <t xml:space="preserve">construccion de mueble para lavamanos de concreto incluye enchape de porcelanato pulido beige incluye 02 lavamanos empotrados con sus accesorios ver detalle en planos </t>
  </si>
  <si>
    <t xml:space="preserve">ml </t>
  </si>
  <si>
    <t xml:space="preserve">Suministro e instalacion de inodoro  incluye todos sus accesorios </t>
  </si>
  <si>
    <t xml:space="preserve">BIODIGESTOR 1300 LITROS MAS FAFA 1100 VER DETALLES EN PLANO INCLUYE CAJA DE REGISTRO, EXCAVACIONES, RELLENOS OBRAS CIVILES </t>
  </si>
  <si>
    <t>GLB</t>
  </si>
  <si>
    <t xml:space="preserve">Suministro e instalacion de URINARIOS  incluye todos sus accesorios </t>
  </si>
  <si>
    <t>PINTURA</t>
  </si>
  <si>
    <t xml:space="preserve">PINTURA </t>
  </si>
  <si>
    <t>Pintura exterior e interior de aceite, en calidad High Estándar, en paredes de la ampliacion, fascia y paredes externas del modulo existente aplicar las manos que sean necesarias para su perfecto acabado.</t>
  </si>
  <si>
    <t>LIMPIEZA FINAL</t>
  </si>
  <si>
    <t>Limpieza Final</t>
  </si>
  <si>
    <t>Glb</t>
  </si>
  <si>
    <t>a.</t>
  </si>
  <si>
    <t>COSTO TOTAL DIRECTO</t>
  </si>
  <si>
    <t>b.</t>
  </si>
  <si>
    <t>COSTO TOTAL  INDIRECTO</t>
  </si>
  <si>
    <t>c.</t>
  </si>
  <si>
    <t>ADMON</t>
  </si>
  <si>
    <t>d.</t>
  </si>
  <si>
    <t>UTILIDADES</t>
  </si>
  <si>
    <t>e.</t>
  </si>
  <si>
    <t>SUBTOTAL</t>
  </si>
  <si>
    <t>f.</t>
  </si>
  <si>
    <t>IMPUESTO DEL  IVA 15 %</t>
  </si>
  <si>
    <t>COSTO TOTAL DEL PROYECTO   C$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</si>
</sst>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C$&quot;* #,##0.00_-;\-&quot;C$&quot;* #,##0.00_-;_-&quot;C$&quot;* &quot;-&quot;??_-;_-@_-"/>
    <numFmt numFmtId="43" formatCode="_-* #,##0.00_-;\-* #,##0.00_-;_-* &quot;-&quot;??_-;_-@_-"/>
    <numFmt numFmtId="164" formatCode="000"/>
    <numFmt numFmtId="165" formatCode="_(* #,##0.00_);_(* \(#,##0.00\);_(* &quot;-&quot;??_);_(@_)"/>
    <numFmt numFmtId="166" formatCode="_(&quot;C$&quot;\ * #,##0.00_);_(&quot;C$&quot;\ * \(#,##0.00\);_(&quot;C$&quot;\ * &quot;-&quot;??_);_(@_)"/>
    <numFmt numFmtId="167" formatCode="00"/>
    <numFmt numFmtId="168" formatCode="_-[$C$-4C0A]* #,##0.00_-;\-[$C$-4C0A]* #,##0.00_-;_-[$C$-4C0A]* &quot;-&quot;??_-;_-@_-"/>
    <numFmt numFmtId="169" formatCode="00.00"/>
    <numFmt numFmtId="170" formatCode="00.0"/>
    <numFmt numFmtId="171" formatCode="[$C$-4C0A]\ #,##0.00"/>
    <numFmt numFmtId="172" formatCode="#,##0.00\ _€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4"/>
      <name val="Courier New"/>
      <family val="3"/>
    </font>
    <font>
      <sz val="10"/>
      <name val="Courier New"/>
      <family val="3"/>
    </font>
    <font>
      <b/>
      <sz val="10"/>
      <name val="Courier New"/>
      <family val="3"/>
    </font>
    <font>
      <b/>
      <sz val="10"/>
      <color theme="0"/>
      <name val="Courier New"/>
      <family val="3"/>
    </font>
    <font>
      <sz val="9"/>
      <name val="Courier New"/>
      <family val="3"/>
    </font>
    <font>
      <b/>
      <sz val="9"/>
      <name val="Courier New"/>
      <family val="3"/>
    </font>
    <font>
      <sz val="11"/>
      <name val="Courier New"/>
      <family val="3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b/>
      <sz val="11"/>
      <name val="Courier New"/>
      <family val="3"/>
    </font>
    <font>
      <b/>
      <sz val="10"/>
      <color indexed="10"/>
      <name val="Courier New"/>
      <family val="3"/>
    </font>
    <font>
      <sz val="10"/>
      <color rgb="FFFF0000"/>
      <name val="Courier New"/>
      <family val="3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 applyFill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 applyFill="0"/>
    <xf numFmtId="9" fontId="1" fillId="0" borderId="0" applyFont="0" applyFill="0" applyBorder="0" applyAlignment="0" applyProtection="0"/>
  </cellStyleXfs>
  <cellXfs count="183">
    <xf numFmtId="0" fontId="0" fillId="0" borderId="0" xfId="0"/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165" fontId="4" fillId="0" borderId="7" xfId="1" applyFont="1" applyBorder="1" applyAlignment="1">
      <alignment horizontal="center" vertical="center" wrapText="1"/>
    </xf>
    <xf numFmtId="165" fontId="4" fillId="0" borderId="7" xfId="1" applyFont="1" applyFill="1" applyBorder="1" applyAlignment="1">
      <alignment horizontal="center" vertical="center" wrapText="1"/>
    </xf>
    <xf numFmtId="166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4" fontId="4" fillId="0" borderId="7" xfId="0" applyNumberFormat="1" applyFont="1" applyBorder="1" applyAlignment="1">
      <alignment horizontal="center" vertical="center" wrapText="1"/>
    </xf>
    <xf numFmtId="165" fontId="4" fillId="0" borderId="7" xfId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left" vertical="center"/>
    </xf>
    <xf numFmtId="165" fontId="4" fillId="2" borderId="7" xfId="1" applyFont="1" applyFill="1" applyBorder="1" applyAlignment="1">
      <alignment horizontal="center" vertical="center" wrapText="1"/>
    </xf>
    <xf numFmtId="166" fontId="4" fillId="2" borderId="7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44" fontId="4" fillId="2" borderId="7" xfId="0" applyNumberFormat="1" applyFont="1" applyFill="1" applyBorder="1" applyAlignment="1">
      <alignment horizontal="center" vertical="center" wrapText="1"/>
    </xf>
    <xf numFmtId="164" fontId="4" fillId="3" borderId="8" xfId="0" applyNumberFormat="1" applyFont="1" applyFill="1" applyBorder="1" applyAlignment="1">
      <alignment horizontal="center" vertical="center" wrapText="1"/>
    </xf>
    <xf numFmtId="167" fontId="4" fillId="3" borderId="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165" fontId="4" fillId="3" borderId="7" xfId="1" applyFont="1" applyFill="1" applyBorder="1" applyAlignment="1">
      <alignment horizontal="center" vertical="center" wrapText="1"/>
    </xf>
    <xf numFmtId="165" fontId="4" fillId="3" borderId="7" xfId="1" applyFont="1" applyFill="1" applyBorder="1" applyAlignment="1">
      <alignment horizontal="right" vertical="center" wrapText="1"/>
    </xf>
    <xf numFmtId="44" fontId="4" fillId="3" borderId="7" xfId="0" applyNumberFormat="1" applyFont="1" applyFill="1" applyBorder="1" applyAlignment="1">
      <alignment horizontal="right" vertical="center" wrapText="1"/>
    </xf>
    <xf numFmtId="49" fontId="4" fillId="4" borderId="7" xfId="0" applyNumberFormat="1" applyFont="1" applyFill="1" applyBorder="1" applyAlignment="1">
      <alignment horizontal="center" vertical="center" wrapText="1"/>
    </xf>
    <xf numFmtId="167" fontId="4" fillId="4" borderId="7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center" vertical="center" wrapText="1"/>
    </xf>
    <xf numFmtId="165" fontId="4" fillId="4" borderId="7" xfId="1" applyFont="1" applyFill="1" applyBorder="1" applyAlignment="1">
      <alignment horizontal="center" vertical="center" wrapText="1"/>
    </xf>
    <xf numFmtId="165" fontId="3" fillId="4" borderId="7" xfId="1" applyFont="1" applyFill="1" applyBorder="1" applyAlignment="1">
      <alignment horizontal="right" vertical="center" wrapText="1"/>
    </xf>
    <xf numFmtId="166" fontId="4" fillId="4" borderId="7" xfId="0" applyNumberFormat="1" applyFont="1" applyFill="1" applyBorder="1" applyAlignment="1">
      <alignment horizontal="right" vertical="center" wrapText="1"/>
    </xf>
    <xf numFmtId="4" fontId="3" fillId="4" borderId="7" xfId="0" applyNumberFormat="1" applyFont="1" applyFill="1" applyBorder="1" applyAlignment="1">
      <alignment horizontal="right" vertical="center" wrapText="1"/>
    </xf>
    <xf numFmtId="44" fontId="4" fillId="4" borderId="7" xfId="0" applyNumberFormat="1" applyFont="1" applyFill="1" applyBorder="1" applyAlignment="1">
      <alignment horizontal="right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44" fontId="3" fillId="0" borderId="7" xfId="2" applyFont="1" applyFill="1" applyBorder="1" applyAlignment="1">
      <alignment horizontal="right" vertical="center" wrapText="1"/>
    </xf>
    <xf numFmtId="168" fontId="6" fillId="0" borderId="7" xfId="1" applyNumberFormat="1" applyFont="1" applyFill="1" applyBorder="1" applyAlignment="1">
      <alignment horizontal="right" vertical="center" wrapText="1"/>
    </xf>
    <xf numFmtId="0" fontId="7" fillId="3" borderId="7" xfId="0" applyFont="1" applyFill="1" applyBorder="1" applyAlignment="1">
      <alignment horizontal="center" vertical="center" wrapText="1"/>
    </xf>
    <xf numFmtId="165" fontId="7" fillId="3" borderId="7" xfId="1" applyFont="1" applyFill="1" applyBorder="1" applyAlignment="1">
      <alignment horizontal="right" vertical="center" wrapText="1"/>
    </xf>
    <xf numFmtId="168" fontId="7" fillId="3" borderId="7" xfId="1" applyNumberFormat="1" applyFont="1" applyFill="1" applyBorder="1" applyAlignment="1">
      <alignment horizontal="right" vertical="center" wrapText="1"/>
    </xf>
    <xf numFmtId="44" fontId="7" fillId="3" borderId="9" xfId="0" applyNumberFormat="1" applyFont="1" applyFill="1" applyBorder="1" applyAlignment="1">
      <alignment horizontal="right" vertical="center" wrapText="1"/>
    </xf>
    <xf numFmtId="164" fontId="7" fillId="4" borderId="8" xfId="3" applyNumberFormat="1" applyFont="1" applyFill="1" applyBorder="1" applyAlignment="1">
      <alignment horizontal="center" vertical="center" wrapText="1"/>
    </xf>
    <xf numFmtId="167" fontId="7" fillId="4" borderId="7" xfId="3" applyNumberFormat="1" applyFont="1" applyFill="1" applyBorder="1" applyAlignment="1">
      <alignment horizontal="center" vertical="center" wrapText="1"/>
    </xf>
    <xf numFmtId="0" fontId="7" fillId="4" borderId="7" xfId="3" applyFont="1" applyFill="1" applyBorder="1" applyAlignment="1">
      <alignment horizontal="left" vertical="center" wrapText="1"/>
    </xf>
    <xf numFmtId="0" fontId="7" fillId="4" borderId="7" xfId="3" applyFont="1" applyFill="1" applyBorder="1" applyAlignment="1">
      <alignment horizontal="center" vertical="center" wrapText="1"/>
    </xf>
    <xf numFmtId="165" fontId="7" fillId="4" borderId="7" xfId="1" applyFont="1" applyFill="1" applyBorder="1" applyAlignment="1">
      <alignment horizontal="right" vertical="center" wrapText="1"/>
    </xf>
    <xf numFmtId="168" fontId="6" fillId="4" borderId="7" xfId="1" applyNumberFormat="1" applyFont="1" applyFill="1" applyBorder="1" applyAlignment="1">
      <alignment horizontal="right" vertical="center" wrapText="1"/>
    </xf>
    <xf numFmtId="166" fontId="7" fillId="4" borderId="7" xfId="3" applyNumberFormat="1" applyFont="1" applyFill="1" applyBorder="1" applyAlignment="1">
      <alignment horizontal="right" vertical="center" wrapText="1"/>
    </xf>
    <xf numFmtId="164" fontId="6" fillId="0" borderId="8" xfId="3" applyNumberFormat="1" applyFont="1" applyFill="1" applyBorder="1" applyAlignment="1">
      <alignment horizontal="center" vertical="center" wrapText="1"/>
    </xf>
    <xf numFmtId="167" fontId="3" fillId="5" borderId="7" xfId="0" applyNumberFormat="1" applyFont="1" applyFill="1" applyBorder="1" applyAlignment="1">
      <alignment horizontal="center" vertical="center" wrapText="1"/>
    </xf>
    <xf numFmtId="0" fontId="6" fillId="0" borderId="7" xfId="3" applyFont="1" applyFill="1" applyBorder="1" applyAlignment="1">
      <alignment horizontal="left" vertical="center" wrapText="1"/>
    </xf>
    <xf numFmtId="0" fontId="6" fillId="0" borderId="7" xfId="3" applyFont="1" applyFill="1" applyBorder="1" applyAlignment="1">
      <alignment horizontal="center" vertical="center" wrapText="1"/>
    </xf>
    <xf numFmtId="165" fontId="6" fillId="0" borderId="7" xfId="1" applyFont="1" applyFill="1" applyBorder="1" applyAlignment="1">
      <alignment horizontal="right" vertical="center" wrapText="1"/>
    </xf>
    <xf numFmtId="0" fontId="6" fillId="5" borderId="7" xfId="3" applyFont="1" applyFill="1" applyBorder="1" applyAlignment="1">
      <alignment horizontal="left" vertical="center" wrapText="1"/>
    </xf>
    <xf numFmtId="168" fontId="6" fillId="0" borderId="10" xfId="1" applyNumberFormat="1" applyFont="1" applyFill="1" applyBorder="1" applyAlignment="1">
      <alignment horizontal="right" vertical="center" wrapText="1"/>
    </xf>
    <xf numFmtId="168" fontId="7" fillId="4" borderId="8" xfId="3" applyNumberFormat="1" applyFont="1" applyFill="1" applyBorder="1" applyAlignment="1">
      <alignment horizontal="center" vertical="center" wrapText="1"/>
    </xf>
    <xf numFmtId="168" fontId="7" fillId="4" borderId="7" xfId="3" applyNumberFormat="1" applyFont="1" applyFill="1" applyBorder="1" applyAlignment="1">
      <alignment horizontal="center" vertical="center" wrapText="1"/>
    </xf>
    <xf numFmtId="168" fontId="7" fillId="4" borderId="7" xfId="3" applyNumberFormat="1" applyFont="1" applyFill="1" applyBorder="1" applyAlignment="1">
      <alignment horizontal="left" vertical="center" wrapText="1"/>
    </xf>
    <xf numFmtId="168" fontId="7" fillId="4" borderId="7" xfId="1" applyNumberFormat="1" applyFont="1" applyFill="1" applyBorder="1" applyAlignment="1">
      <alignment horizontal="right" vertical="center" wrapText="1"/>
    </xf>
    <xf numFmtId="164" fontId="7" fillId="5" borderId="7" xfId="3" applyNumberFormat="1" applyFont="1" applyFill="1" applyBorder="1" applyAlignment="1">
      <alignment horizontal="center" vertical="center" wrapText="1"/>
    </xf>
    <xf numFmtId="169" fontId="3" fillId="5" borderId="7" xfId="0" applyNumberFormat="1" applyFont="1" applyFill="1" applyBorder="1" applyAlignment="1">
      <alignment horizontal="right" vertical="center" wrapText="1"/>
    </xf>
    <xf numFmtId="164" fontId="6" fillId="0" borderId="8" xfId="3" applyNumberFormat="1" applyFont="1" applyBorder="1" applyAlignment="1">
      <alignment horizontal="center" vertical="center" wrapText="1"/>
    </xf>
    <xf numFmtId="167" fontId="7" fillId="0" borderId="7" xfId="3" applyNumberFormat="1" applyFont="1" applyFill="1" applyBorder="1" applyAlignment="1">
      <alignment horizontal="center" vertical="center" wrapText="1"/>
    </xf>
    <xf numFmtId="0" fontId="6" fillId="0" borderId="7" xfId="3" applyFont="1" applyBorder="1" applyAlignment="1">
      <alignment horizontal="left" vertical="center" wrapText="1"/>
    </xf>
    <xf numFmtId="0" fontId="6" fillId="0" borderId="7" xfId="3" applyFont="1" applyBorder="1" applyAlignment="1">
      <alignment horizontal="center" vertical="center" wrapText="1"/>
    </xf>
    <xf numFmtId="166" fontId="6" fillId="0" borderId="7" xfId="0" applyNumberFormat="1" applyFont="1" applyFill="1" applyBorder="1" applyAlignment="1">
      <alignment horizontal="right" vertical="center" wrapText="1"/>
    </xf>
    <xf numFmtId="164" fontId="7" fillId="5" borderId="8" xfId="3" applyNumberFormat="1" applyFont="1" applyFill="1" applyBorder="1" applyAlignment="1">
      <alignment horizontal="center" vertical="center" wrapText="1"/>
    </xf>
    <xf numFmtId="165" fontId="6" fillId="5" borderId="7" xfId="1" applyFont="1" applyFill="1" applyBorder="1" applyAlignment="1">
      <alignment horizontal="right" vertical="center" wrapText="1"/>
    </xf>
    <xf numFmtId="168" fontId="6" fillId="5" borderId="10" xfId="3" applyNumberFormat="1" applyFont="1" applyFill="1" applyBorder="1" applyAlignment="1">
      <alignment horizontal="center" vertical="center" wrapText="1"/>
    </xf>
    <xf numFmtId="168" fontId="6" fillId="5" borderId="7" xfId="3" applyNumberFormat="1" applyFont="1" applyFill="1" applyBorder="1" applyAlignment="1">
      <alignment horizontal="center" vertical="center" wrapText="1"/>
    </xf>
    <xf numFmtId="168" fontId="6" fillId="5" borderId="7" xfId="3" applyNumberFormat="1" applyFont="1" applyFill="1" applyBorder="1" applyAlignment="1">
      <alignment horizontal="left" vertical="center" wrapText="1"/>
    </xf>
    <xf numFmtId="168" fontId="6" fillId="5" borderId="7" xfId="1" applyNumberFormat="1" applyFont="1" applyFill="1" applyBorder="1" applyAlignment="1">
      <alignment horizontal="right" vertical="center" wrapText="1"/>
    </xf>
    <xf numFmtId="164" fontId="6" fillId="0" borderId="10" xfId="3" applyNumberFormat="1" applyFont="1" applyBorder="1" applyAlignment="1">
      <alignment horizontal="center" vertical="center" wrapText="1"/>
    </xf>
    <xf numFmtId="167" fontId="7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70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165" fontId="3" fillId="0" borderId="7" xfId="1" applyFont="1" applyBorder="1" applyAlignment="1">
      <alignment horizontal="center" vertical="center" wrapText="1"/>
    </xf>
    <xf numFmtId="165" fontId="8" fillId="0" borderId="7" xfId="1" applyFont="1" applyFill="1" applyBorder="1" applyAlignment="1">
      <alignment horizontal="right" vertical="center" wrapText="1"/>
    </xf>
    <xf numFmtId="4" fontId="8" fillId="0" borderId="7" xfId="0" applyNumberFormat="1" applyFont="1" applyFill="1" applyBorder="1" applyAlignment="1">
      <alignment horizontal="right" vertical="center" wrapText="1"/>
    </xf>
    <xf numFmtId="44" fontId="8" fillId="0" borderId="7" xfId="0" applyNumberFormat="1" applyFont="1" applyBorder="1" applyAlignment="1">
      <alignment horizontal="right" vertical="center" wrapText="1"/>
    </xf>
    <xf numFmtId="0" fontId="9" fillId="0" borderId="7" xfId="0" applyFont="1" applyFill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164" fontId="4" fillId="6" borderId="8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44" fontId="3" fillId="0" borderId="7" xfId="0" applyNumberFormat="1" applyFont="1" applyBorder="1" applyAlignment="1">
      <alignment horizontal="right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166" fontId="3" fillId="0" borderId="7" xfId="0" applyNumberFormat="1" applyFont="1" applyFill="1" applyBorder="1" applyAlignment="1">
      <alignment horizontal="right" vertical="center" wrapText="1"/>
    </xf>
    <xf numFmtId="44" fontId="4" fillId="4" borderId="7" xfId="2" applyFont="1" applyFill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horizontal="center" vertical="center" wrapText="1"/>
    </xf>
    <xf numFmtId="165" fontId="3" fillId="5" borderId="7" xfId="1" applyFont="1" applyFill="1" applyBorder="1" applyAlignment="1">
      <alignment horizontal="center" vertical="center" wrapText="1"/>
    </xf>
    <xf numFmtId="165" fontId="3" fillId="5" borderId="7" xfId="1" applyFont="1" applyFill="1" applyBorder="1" applyAlignment="1">
      <alignment horizontal="right" vertical="center" wrapText="1"/>
    </xf>
    <xf numFmtId="168" fontId="3" fillId="5" borderId="7" xfId="1" applyNumberFormat="1" applyFont="1" applyFill="1" applyBorder="1" applyAlignment="1">
      <alignment horizontal="right" vertical="center" wrapText="1"/>
    </xf>
    <xf numFmtId="164" fontId="4" fillId="3" borderId="7" xfId="0" applyNumberFormat="1" applyFont="1" applyFill="1" applyBorder="1" applyAlignment="1">
      <alignment horizontal="center" vertical="center" wrapText="1"/>
    </xf>
    <xf numFmtId="167" fontId="4" fillId="7" borderId="7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justify" vertical="center" wrapText="1"/>
    </xf>
    <xf numFmtId="164" fontId="4" fillId="4" borderId="7" xfId="0" applyNumberFormat="1" applyFont="1" applyFill="1" applyBorder="1" applyAlignment="1">
      <alignment vertical="center" wrapText="1"/>
    </xf>
    <xf numFmtId="0" fontId="11" fillId="4" borderId="7" xfId="0" applyFont="1" applyFill="1" applyBorder="1" applyAlignment="1">
      <alignment horizontal="left" vertical="center" wrapText="1"/>
    </xf>
    <xf numFmtId="165" fontId="3" fillId="4" borderId="7" xfId="1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164" fontId="4" fillId="5" borderId="7" xfId="0" applyNumberFormat="1" applyFont="1" applyFill="1" applyBorder="1" applyAlignment="1">
      <alignment vertical="center" wrapText="1"/>
    </xf>
    <xf numFmtId="44" fontId="3" fillId="5" borderId="7" xfId="2" applyFont="1" applyFill="1" applyBorder="1" applyAlignment="1">
      <alignment vertical="center" wrapText="1"/>
    </xf>
    <xf numFmtId="168" fontId="3" fillId="5" borderId="7" xfId="1" applyNumberFormat="1" applyFont="1" applyFill="1" applyBorder="1" applyAlignment="1">
      <alignment vertical="center" wrapText="1"/>
    </xf>
    <xf numFmtId="165" fontId="3" fillId="5" borderId="7" xfId="1" applyFont="1" applyFill="1" applyBorder="1" applyAlignment="1">
      <alignment vertical="center" wrapText="1"/>
    </xf>
    <xf numFmtId="171" fontId="3" fillId="0" borderId="7" xfId="0" applyNumberFormat="1" applyFont="1" applyFill="1" applyBorder="1" applyAlignment="1">
      <alignment horizontal="justify" vertical="center" wrapText="1"/>
    </xf>
    <xf numFmtId="172" fontId="9" fillId="5" borderId="7" xfId="0" applyNumberFormat="1" applyFont="1" applyFill="1" applyBorder="1" applyAlignment="1">
      <alignment horizontal="center" vertical="center"/>
    </xf>
    <xf numFmtId="4" fontId="9" fillId="5" borderId="7" xfId="0" applyNumberFormat="1" applyFont="1" applyFill="1" applyBorder="1" applyAlignment="1">
      <alignment horizontal="right" vertical="center"/>
    </xf>
    <xf numFmtId="172" fontId="9" fillId="5" borderId="7" xfId="0" applyNumberFormat="1" applyFont="1" applyFill="1" applyBorder="1" applyAlignment="1">
      <alignment horizontal="right" vertical="center"/>
    </xf>
    <xf numFmtId="43" fontId="3" fillId="0" borderId="0" xfId="0" applyNumberFormat="1" applyFont="1" applyAlignment="1">
      <alignment vertical="center" wrapText="1"/>
    </xf>
    <xf numFmtId="44" fontId="3" fillId="0" borderId="0" xfId="0" applyNumberFormat="1" applyFont="1" applyAlignment="1">
      <alignment vertical="center" wrapText="1"/>
    </xf>
    <xf numFmtId="164" fontId="12" fillId="0" borderId="7" xfId="0" applyNumberFormat="1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165" fontId="3" fillId="0" borderId="7" xfId="1" applyFont="1" applyFill="1" applyBorder="1" applyAlignment="1">
      <alignment vertical="center" wrapText="1"/>
    </xf>
    <xf numFmtId="164" fontId="12" fillId="0" borderId="10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justify" vertical="center" wrapText="1"/>
    </xf>
    <xf numFmtId="167" fontId="4" fillId="3" borderId="7" xfId="0" applyNumberFormat="1" applyFont="1" applyFill="1" applyBorder="1" applyAlignment="1">
      <alignment horizontal="justify" vertical="center" wrapText="1"/>
    </xf>
    <xf numFmtId="44" fontId="4" fillId="3" borderId="7" xfId="0" applyNumberFormat="1" applyFont="1" applyFill="1" applyBorder="1" applyAlignment="1">
      <alignment horizontal="justify" vertical="center" wrapText="1"/>
    </xf>
    <xf numFmtId="164" fontId="4" fillId="8" borderId="10" xfId="0" applyNumberFormat="1" applyFont="1" applyFill="1" applyBorder="1" applyAlignment="1">
      <alignment vertical="center" wrapText="1"/>
    </xf>
    <xf numFmtId="165" fontId="3" fillId="0" borderId="7" xfId="1" applyFont="1" applyBorder="1" applyAlignment="1">
      <alignment horizontal="right" vertical="center" wrapText="1"/>
    </xf>
    <xf numFmtId="165" fontId="3" fillId="0" borderId="7" xfId="1" applyFont="1" applyBorder="1" applyAlignment="1">
      <alignment horizontal="left" vertical="center" wrapText="1"/>
    </xf>
    <xf numFmtId="168" fontId="3" fillId="0" borderId="7" xfId="1" applyNumberFormat="1" applyFont="1" applyBorder="1" applyAlignment="1">
      <alignment horizontal="right" vertical="center" wrapText="1"/>
    </xf>
    <xf numFmtId="164" fontId="4" fillId="8" borderId="11" xfId="0" applyNumberFormat="1" applyFont="1" applyFill="1" applyBorder="1" applyAlignment="1">
      <alignment vertical="center" wrapText="1"/>
    </xf>
    <xf numFmtId="165" fontId="3" fillId="0" borderId="12" xfId="1" applyFont="1" applyBorder="1" applyAlignment="1">
      <alignment horizontal="right" vertical="center" wrapText="1"/>
    </xf>
    <xf numFmtId="165" fontId="3" fillId="0" borderId="12" xfId="1" applyFont="1" applyBorder="1" applyAlignment="1">
      <alignment horizontal="center" vertical="center" wrapText="1"/>
    </xf>
    <xf numFmtId="164" fontId="4" fillId="8" borderId="7" xfId="0" applyNumberFormat="1" applyFont="1" applyFill="1" applyBorder="1" applyAlignment="1">
      <alignment vertical="center" wrapText="1"/>
    </xf>
    <xf numFmtId="49" fontId="3" fillId="6" borderId="8" xfId="0" applyNumberFormat="1" applyFont="1" applyFill="1" applyBorder="1" applyAlignment="1">
      <alignment vertical="center" wrapText="1"/>
    </xf>
    <xf numFmtId="167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 wrapText="1"/>
    </xf>
    <xf numFmtId="49" fontId="3" fillId="6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49" fontId="4" fillId="9" borderId="7" xfId="0" applyNumberFormat="1" applyFont="1" applyFill="1" applyBorder="1" applyAlignment="1">
      <alignment horizontal="center" vertical="center" wrapText="1"/>
    </xf>
    <xf numFmtId="167" fontId="4" fillId="9" borderId="7" xfId="0" applyNumberFormat="1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horizontal="left" vertical="center" wrapText="1"/>
    </xf>
    <xf numFmtId="0" fontId="4" fillId="9" borderId="7" xfId="0" applyFont="1" applyFill="1" applyBorder="1" applyAlignment="1">
      <alignment horizontal="center" vertical="center" wrapText="1"/>
    </xf>
    <xf numFmtId="0" fontId="4" fillId="9" borderId="7" xfId="0" applyFont="1" applyFill="1" applyBorder="1" applyAlignment="1">
      <alignment vertical="center" wrapText="1"/>
    </xf>
    <xf numFmtId="4" fontId="4" fillId="9" borderId="7" xfId="0" applyNumberFormat="1" applyFont="1" applyFill="1" applyBorder="1" applyAlignment="1">
      <alignment horizontal="right" vertical="center" wrapText="1"/>
    </xf>
    <xf numFmtId="4" fontId="4" fillId="9" borderId="7" xfId="0" applyNumberFormat="1" applyFont="1" applyFill="1" applyBorder="1" applyAlignment="1">
      <alignment vertical="center" wrapText="1"/>
    </xf>
    <xf numFmtId="44" fontId="4" fillId="9" borderId="7" xfId="0" applyNumberFormat="1" applyFont="1" applyFill="1" applyBorder="1" applyAlignment="1">
      <alignment horizontal="right" vertical="center" wrapText="1"/>
    </xf>
    <xf numFmtId="164" fontId="4" fillId="6" borderId="7" xfId="0" applyNumberFormat="1" applyFont="1" applyFill="1" applyBorder="1" applyAlignment="1">
      <alignment vertical="center" wrapText="1"/>
    </xf>
    <xf numFmtId="167" fontId="4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2" fontId="1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vertical="center" wrapText="1"/>
    </xf>
    <xf numFmtId="9" fontId="3" fillId="0" borderId="7" xfId="4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172" fontId="4" fillId="0" borderId="7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44" fontId="4" fillId="0" borderId="7" xfId="0" applyNumberFormat="1" applyFont="1" applyBorder="1" applyAlignment="1">
      <alignment horizontal="right" vertical="center" wrapText="1"/>
    </xf>
    <xf numFmtId="0" fontId="4" fillId="0" borderId="7" xfId="0" applyFont="1" applyFill="1" applyBorder="1" applyAlignment="1">
      <alignment vertical="center" wrapText="1"/>
    </xf>
    <xf numFmtId="172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164" fontId="4" fillId="6" borderId="7" xfId="0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165" fontId="3" fillId="0" borderId="0" xfId="1" applyFont="1" applyAlignment="1">
      <alignment horizontal="center" vertical="center" wrapText="1"/>
    </xf>
    <xf numFmtId="165" fontId="3" fillId="0" borderId="0" xfId="1" applyFont="1" applyFill="1" applyAlignment="1">
      <alignment vertical="center" wrapText="1"/>
    </xf>
    <xf numFmtId="165" fontId="3" fillId="0" borderId="0" xfId="1" applyFont="1" applyFill="1" applyAlignment="1">
      <alignment horizontal="right" vertical="center" wrapText="1"/>
    </xf>
    <xf numFmtId="166" fontId="3" fillId="0" borderId="0" xfId="0" applyNumberFormat="1" applyFont="1" applyFill="1" applyAlignment="1">
      <alignment vertical="center" wrapText="1"/>
    </xf>
    <xf numFmtId="166" fontId="3" fillId="0" borderId="0" xfId="0" applyNumberFormat="1" applyFont="1" applyAlignment="1">
      <alignment vertical="center" wrapText="1"/>
    </xf>
  </cellXfs>
  <cellStyles count="5">
    <cellStyle name="Millares" xfId="1" builtinId="3"/>
    <cellStyle name="Moneda" xfId="2" builtinId="4"/>
    <cellStyle name="Normal" xfId="0" builtinId="0"/>
    <cellStyle name="Normal 2" xfId="3" xr:uid="{0CFD0F8C-AD1A-4F8D-B36F-91003CDAC669}"/>
    <cellStyle name="Porcentaje 2" xfId="4" xr:uid="{60CA2DF9-6F2F-44A0-8C1B-C53A282152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CAA05-D187-4F13-A7D6-AE951A6C5398}">
  <sheetPr>
    <tabColor indexed="29"/>
    <pageSetUpPr fitToPage="1"/>
  </sheetPr>
  <dimension ref="A1:S90"/>
  <sheetViews>
    <sheetView tabSelected="1" zoomScaleNormal="100" zoomScaleSheetLayoutView="100" workbookViewId="0">
      <selection activeCell="J101" sqref="J101"/>
    </sheetView>
  </sheetViews>
  <sheetFormatPr baseColWidth="10" defaultColWidth="11.42578125" defaultRowHeight="13.5" x14ac:dyDescent="0.2"/>
  <cols>
    <col min="1" max="1" width="6.7109375" style="8" bestFit="1" customWidth="1"/>
    <col min="2" max="2" width="11.28515625" style="8" bestFit="1" customWidth="1"/>
    <col min="3" max="3" width="72.28515625" style="8" bestFit="1" customWidth="1"/>
    <col min="4" max="4" width="5.5703125" style="177" bestFit="1" customWidth="1"/>
    <col min="5" max="5" width="12.42578125" style="178" bestFit="1" customWidth="1"/>
    <col min="6" max="6" width="15.85546875" style="179" bestFit="1" customWidth="1"/>
    <col min="7" max="7" width="14.7109375" style="179" bestFit="1" customWidth="1"/>
    <col min="8" max="8" width="17.140625" style="179" bestFit="1" customWidth="1"/>
    <col min="9" max="9" width="12.42578125" style="179" bestFit="1" customWidth="1"/>
    <col min="10" max="10" width="20.140625" style="180" customWidth="1"/>
    <col min="11" max="11" width="21" style="181" customWidth="1"/>
    <col min="12" max="13" width="17.140625" style="4" bestFit="1" customWidth="1"/>
    <col min="14" max="14" width="18.28515625" style="4" bestFit="1" customWidth="1"/>
    <col min="15" max="15" width="15.85546875" style="4" bestFit="1" customWidth="1"/>
    <col min="16" max="16" width="21" style="4" customWidth="1"/>
    <col min="17" max="17" width="23" style="126" bestFit="1" customWidth="1"/>
    <col min="18" max="16384" width="11.42578125" style="8"/>
  </cols>
  <sheetData>
    <row r="1" spans="1:17" s="4" customFormat="1" ht="20.25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4.25" thickBot="1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"/>
    </row>
    <row r="3" spans="1:17" x14ac:dyDescent="0.2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11"/>
      <c r="H3" s="11"/>
      <c r="I3" s="11"/>
      <c r="J3" s="11"/>
      <c r="K3" s="12" t="s">
        <v>8</v>
      </c>
      <c r="L3" s="13" t="s">
        <v>9</v>
      </c>
      <c r="M3" s="13"/>
      <c r="N3" s="13"/>
      <c r="O3" s="13"/>
      <c r="P3" s="13"/>
      <c r="Q3" s="14" t="s">
        <v>10</v>
      </c>
    </row>
    <row r="4" spans="1:17" ht="27" x14ac:dyDescent="0.2">
      <c r="A4" s="9"/>
      <c r="B4" s="9"/>
      <c r="C4" s="9"/>
      <c r="D4" s="9"/>
      <c r="E4" s="10"/>
      <c r="F4" s="15" t="s">
        <v>11</v>
      </c>
      <c r="G4" s="15" t="s">
        <v>12</v>
      </c>
      <c r="H4" s="15" t="s">
        <v>13</v>
      </c>
      <c r="I4" s="15" t="s">
        <v>14</v>
      </c>
      <c r="J4" s="15" t="s">
        <v>15</v>
      </c>
      <c r="K4" s="12"/>
      <c r="L4" s="16" t="s">
        <v>11</v>
      </c>
      <c r="M4" s="17" t="s">
        <v>12</v>
      </c>
      <c r="N4" s="18" t="s">
        <v>13</v>
      </c>
      <c r="O4" s="16" t="s">
        <v>14</v>
      </c>
      <c r="P4" s="18" t="s">
        <v>15</v>
      </c>
      <c r="Q4" s="14"/>
    </row>
    <row r="5" spans="1:17" s="4" customFormat="1" x14ac:dyDescent="0.2">
      <c r="A5" s="19"/>
      <c r="B5" s="19"/>
      <c r="C5" s="20" t="str">
        <f>+A1</f>
        <v>Proyecto: Rehabilitación de Aulas en Fincas la Encantadora Centro Regional Camoapa</v>
      </c>
      <c r="D5" s="19"/>
      <c r="E5" s="21"/>
      <c r="F5" s="21"/>
      <c r="G5" s="21"/>
      <c r="H5" s="21"/>
      <c r="I5" s="21"/>
      <c r="J5" s="21"/>
      <c r="K5" s="22"/>
      <c r="L5" s="19"/>
      <c r="M5" s="23"/>
      <c r="N5" s="24"/>
      <c r="O5" s="19"/>
      <c r="P5" s="24"/>
      <c r="Q5" s="25"/>
    </row>
    <row r="6" spans="1:17" s="4" customFormat="1" x14ac:dyDescent="0.2">
      <c r="A6" s="26">
        <v>10</v>
      </c>
      <c r="B6" s="27" t="s">
        <v>16</v>
      </c>
      <c r="C6" s="28" t="s">
        <v>17</v>
      </c>
      <c r="D6" s="29"/>
      <c r="E6" s="30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2"/>
    </row>
    <row r="7" spans="1:17" s="4" customFormat="1" x14ac:dyDescent="0.2">
      <c r="A7" s="33"/>
      <c r="B7" s="34">
        <v>1</v>
      </c>
      <c r="C7" s="35" t="s">
        <v>18</v>
      </c>
      <c r="D7" s="36"/>
      <c r="E7" s="37"/>
      <c r="F7" s="38"/>
      <c r="G7" s="38"/>
      <c r="H7" s="38"/>
      <c r="I7" s="38"/>
      <c r="J7" s="38"/>
      <c r="K7" s="39"/>
      <c r="L7" s="40"/>
      <c r="M7" s="40"/>
      <c r="N7" s="40"/>
      <c r="O7" s="40"/>
      <c r="P7" s="40"/>
      <c r="Q7" s="41"/>
    </row>
    <row r="8" spans="1:17" s="4" customFormat="1" x14ac:dyDescent="0.2">
      <c r="A8" s="42"/>
      <c r="B8" s="42"/>
      <c r="C8" s="43" t="s">
        <v>19</v>
      </c>
      <c r="D8" s="44" t="s">
        <v>20</v>
      </c>
      <c r="E8" s="42">
        <f>21.56*8</f>
        <v>172.48</v>
      </c>
      <c r="F8" s="45"/>
      <c r="G8" s="45"/>
      <c r="H8" s="42"/>
      <c r="I8" s="42"/>
      <c r="J8" s="45"/>
      <c r="K8" s="45"/>
      <c r="L8" s="46"/>
      <c r="M8" s="46"/>
      <c r="N8" s="46"/>
      <c r="O8" s="46"/>
      <c r="P8" s="46"/>
      <c r="Q8" s="46"/>
    </row>
    <row r="9" spans="1:17" s="4" customFormat="1" x14ac:dyDescent="0.2">
      <c r="A9" s="26">
        <v>20</v>
      </c>
      <c r="B9" s="27" t="s">
        <v>16</v>
      </c>
      <c r="C9" s="28" t="s">
        <v>21</v>
      </c>
      <c r="D9" s="47"/>
      <c r="E9" s="48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50"/>
    </row>
    <row r="10" spans="1:17" s="4" customFormat="1" x14ac:dyDescent="0.2">
      <c r="A10" s="51"/>
      <c r="B10" s="52"/>
      <c r="C10" s="53" t="s">
        <v>22</v>
      </c>
      <c r="D10" s="54"/>
      <c r="E10" s="55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</row>
    <row r="11" spans="1:17" s="4" customFormat="1" ht="24" x14ac:dyDescent="0.2">
      <c r="A11" s="58"/>
      <c r="B11" s="59">
        <v>1</v>
      </c>
      <c r="C11" s="60" t="s">
        <v>23</v>
      </c>
      <c r="D11" s="61" t="s">
        <v>24</v>
      </c>
      <c r="E11" s="62">
        <f>2.25+7.61+2</f>
        <v>11.86</v>
      </c>
      <c r="F11" s="46"/>
      <c r="G11" s="46"/>
      <c r="H11" s="46"/>
      <c r="I11" s="46"/>
      <c r="J11" s="46"/>
      <c r="K11" s="45"/>
      <c r="L11" s="46"/>
      <c r="M11" s="46"/>
      <c r="N11" s="46"/>
      <c r="O11" s="46"/>
      <c r="P11" s="46"/>
      <c r="Q11" s="46"/>
    </row>
    <row r="12" spans="1:17" s="4" customFormat="1" ht="36" x14ac:dyDescent="0.2">
      <c r="A12" s="58"/>
      <c r="B12" s="59">
        <v>2</v>
      </c>
      <c r="C12" s="63" t="s">
        <v>25</v>
      </c>
      <c r="D12" s="61" t="s">
        <v>24</v>
      </c>
      <c r="E12" s="62">
        <v>2</v>
      </c>
      <c r="F12" s="46"/>
      <c r="G12" s="46"/>
      <c r="H12" s="46"/>
      <c r="I12" s="46"/>
      <c r="J12" s="46"/>
      <c r="K12" s="45"/>
      <c r="L12" s="46"/>
      <c r="M12" s="46"/>
      <c r="N12" s="46"/>
      <c r="O12" s="46"/>
      <c r="P12" s="46"/>
      <c r="Q12" s="46"/>
    </row>
    <row r="13" spans="1:17" s="4" customFormat="1" x14ac:dyDescent="0.2">
      <c r="A13" s="58"/>
      <c r="B13" s="59">
        <v>3</v>
      </c>
      <c r="C13" s="63" t="s">
        <v>26</v>
      </c>
      <c r="D13" s="61" t="s">
        <v>24</v>
      </c>
      <c r="E13" s="62">
        <f>+E11-E12-E20</f>
        <v>8.11</v>
      </c>
      <c r="F13" s="64"/>
      <c r="G13" s="46"/>
      <c r="H13" s="46"/>
      <c r="I13" s="46"/>
      <c r="J13" s="46"/>
      <c r="K13" s="45"/>
      <c r="L13" s="46"/>
      <c r="M13" s="46"/>
      <c r="N13" s="46"/>
      <c r="O13" s="46"/>
      <c r="P13" s="46"/>
      <c r="Q13" s="46"/>
    </row>
    <row r="14" spans="1:17" s="4" customFormat="1" x14ac:dyDescent="0.2">
      <c r="A14" s="51"/>
      <c r="B14" s="52"/>
      <c r="C14" s="53" t="s">
        <v>27</v>
      </c>
      <c r="D14" s="54"/>
      <c r="E14" s="55" t="s">
        <v>28</v>
      </c>
      <c r="F14" s="65"/>
      <c r="G14" s="66"/>
      <c r="H14" s="67"/>
      <c r="I14" s="66"/>
      <c r="J14" s="68"/>
      <c r="K14" s="68"/>
      <c r="L14" s="51"/>
      <c r="M14" s="51"/>
      <c r="N14" s="51"/>
      <c r="O14" s="51"/>
      <c r="P14" s="51"/>
      <c r="Q14" s="51"/>
    </row>
    <row r="15" spans="1:17" s="4" customFormat="1" ht="24" x14ac:dyDescent="0.2">
      <c r="A15" s="58"/>
      <c r="B15" s="59">
        <v>1</v>
      </c>
      <c r="C15" s="63" t="s">
        <v>29</v>
      </c>
      <c r="D15" s="61" t="s">
        <v>30</v>
      </c>
      <c r="E15" s="62">
        <v>390.81</v>
      </c>
      <c r="F15" s="46"/>
      <c r="G15" s="46"/>
      <c r="H15" s="46"/>
      <c r="I15" s="46"/>
      <c r="J15" s="46"/>
      <c r="K15" s="45"/>
      <c r="L15" s="46"/>
      <c r="M15" s="46"/>
      <c r="N15" s="46"/>
      <c r="O15" s="46"/>
      <c r="P15" s="46"/>
      <c r="Q15" s="46"/>
    </row>
    <row r="16" spans="1:17" s="4" customFormat="1" ht="24" x14ac:dyDescent="0.2">
      <c r="A16" s="58"/>
      <c r="B16" s="59">
        <v>2</v>
      </c>
      <c r="C16" s="63" t="s">
        <v>31</v>
      </c>
      <c r="D16" s="61" t="s">
        <v>30</v>
      </c>
      <c r="E16" s="62">
        <v>138</v>
      </c>
      <c r="F16" s="46"/>
      <c r="G16" s="46"/>
      <c r="H16" s="46"/>
      <c r="I16" s="46"/>
      <c r="J16" s="46"/>
      <c r="K16" s="45"/>
      <c r="L16" s="46"/>
      <c r="M16" s="46"/>
      <c r="N16" s="46"/>
      <c r="O16" s="46"/>
      <c r="P16" s="46"/>
      <c r="Q16" s="46"/>
    </row>
    <row r="17" spans="1:17" s="4" customFormat="1" x14ac:dyDescent="0.2">
      <c r="A17" s="51"/>
      <c r="B17" s="52"/>
      <c r="C17" s="53" t="s">
        <v>32</v>
      </c>
      <c r="D17" s="54"/>
      <c r="E17" s="55"/>
      <c r="F17" s="65"/>
      <c r="G17" s="66"/>
      <c r="H17" s="67"/>
      <c r="I17" s="66"/>
      <c r="J17" s="68"/>
      <c r="K17" s="68"/>
      <c r="L17" s="51"/>
      <c r="M17" s="51"/>
      <c r="N17" s="51"/>
      <c r="O17" s="51"/>
      <c r="P17" s="51"/>
      <c r="Q17" s="51"/>
    </row>
    <row r="18" spans="1:17" s="4" customFormat="1" x14ac:dyDescent="0.2">
      <c r="A18" s="69"/>
      <c r="B18" s="59">
        <v>1</v>
      </c>
      <c r="C18" s="63" t="s">
        <v>33</v>
      </c>
      <c r="D18" s="61" t="s">
        <v>34</v>
      </c>
      <c r="E18" s="70">
        <v>17.47</v>
      </c>
      <c r="F18" s="46"/>
      <c r="G18" s="46"/>
      <c r="H18" s="46"/>
      <c r="I18" s="46"/>
      <c r="J18" s="46"/>
      <c r="K18" s="45"/>
      <c r="L18" s="46"/>
      <c r="M18" s="46"/>
      <c r="N18" s="46"/>
      <c r="O18" s="46"/>
      <c r="P18" s="46"/>
      <c r="Q18" s="46"/>
    </row>
    <row r="19" spans="1:17" s="4" customFormat="1" x14ac:dyDescent="0.2">
      <c r="A19" s="51"/>
      <c r="B19" s="52"/>
      <c r="C19" s="53" t="s">
        <v>35</v>
      </c>
      <c r="D19" s="54"/>
      <c r="E19" s="55"/>
      <c r="F19" s="56"/>
      <c r="G19" s="56"/>
      <c r="H19" s="56"/>
      <c r="I19" s="56"/>
      <c r="J19" s="56"/>
      <c r="K19" s="56"/>
      <c r="L19" s="57"/>
      <c r="M19" s="57"/>
      <c r="N19" s="57"/>
      <c r="O19" s="57"/>
      <c r="P19" s="57"/>
      <c r="Q19" s="57"/>
    </row>
    <row r="20" spans="1:17" s="4" customFormat="1" x14ac:dyDescent="0.2">
      <c r="A20" s="71"/>
      <c r="B20" s="72">
        <v>1</v>
      </c>
      <c r="C20" s="73" t="s">
        <v>36</v>
      </c>
      <c r="D20" s="74" t="s">
        <v>37</v>
      </c>
      <c r="E20" s="62">
        <v>1.75</v>
      </c>
      <c r="F20" s="46"/>
      <c r="G20" s="46"/>
      <c r="H20" s="46"/>
      <c r="I20" s="46"/>
      <c r="J20" s="46"/>
      <c r="K20" s="45"/>
      <c r="L20" s="75"/>
      <c r="M20" s="75"/>
      <c r="N20" s="75"/>
      <c r="O20" s="75"/>
      <c r="P20" s="75"/>
      <c r="Q20" s="75"/>
    </row>
    <row r="21" spans="1:17" s="4" customFormat="1" x14ac:dyDescent="0.2">
      <c r="A21" s="26">
        <v>30</v>
      </c>
      <c r="B21" s="27" t="s">
        <v>16</v>
      </c>
      <c r="C21" s="28" t="s">
        <v>38</v>
      </c>
      <c r="D21" s="47"/>
      <c r="E21" s="48"/>
      <c r="F21" s="49"/>
      <c r="G21" s="49"/>
      <c r="H21" s="49"/>
      <c r="I21" s="49"/>
      <c r="J21" s="49"/>
      <c r="K21" s="49"/>
      <c r="L21" s="48"/>
      <c r="M21" s="48"/>
      <c r="N21" s="48"/>
      <c r="O21" s="48"/>
      <c r="P21" s="48"/>
      <c r="Q21" s="50"/>
    </row>
    <row r="22" spans="1:17" s="4" customFormat="1" x14ac:dyDescent="0.2">
      <c r="A22" s="51"/>
      <c r="B22" s="52"/>
      <c r="C22" s="53" t="s">
        <v>27</v>
      </c>
      <c r="D22" s="54"/>
      <c r="E22" s="55" t="s">
        <v>28</v>
      </c>
      <c r="F22" s="65"/>
      <c r="G22" s="66"/>
      <c r="H22" s="67"/>
      <c r="I22" s="66"/>
      <c r="J22" s="68"/>
      <c r="K22" s="68"/>
      <c r="L22" s="51"/>
      <c r="M22" s="51"/>
      <c r="N22" s="51"/>
      <c r="O22" s="51"/>
      <c r="P22" s="51"/>
      <c r="Q22" s="51"/>
    </row>
    <row r="23" spans="1:17" s="4" customFormat="1" x14ac:dyDescent="0.2">
      <c r="A23" s="76"/>
      <c r="B23" s="59">
        <v>1</v>
      </c>
      <c r="C23" s="63" t="s">
        <v>39</v>
      </c>
      <c r="D23" s="61" t="s">
        <v>30</v>
      </c>
      <c r="E23" s="77">
        <f>125+129.2+199.1</f>
        <v>453.29999999999995</v>
      </c>
      <c r="F23" s="78"/>
      <c r="G23" s="79"/>
      <c r="H23" s="80"/>
      <c r="I23" s="79"/>
      <c r="J23" s="81"/>
      <c r="K23" s="45"/>
      <c r="L23" s="46"/>
      <c r="M23" s="46"/>
      <c r="N23" s="46"/>
      <c r="O23" s="46"/>
      <c r="P23" s="46"/>
      <c r="Q23" s="46"/>
    </row>
    <row r="24" spans="1:17" s="4" customFormat="1" ht="24" x14ac:dyDescent="0.2">
      <c r="A24" s="71"/>
      <c r="B24" s="59">
        <v>2</v>
      </c>
      <c r="C24" s="63" t="s">
        <v>40</v>
      </c>
      <c r="D24" s="61" t="s">
        <v>30</v>
      </c>
      <c r="E24" s="62">
        <f>75.3+68+89</f>
        <v>232.3</v>
      </c>
      <c r="F24" s="46"/>
      <c r="G24" s="46"/>
      <c r="H24" s="46"/>
      <c r="I24" s="46"/>
      <c r="J24" s="46"/>
      <c r="K24" s="45"/>
      <c r="L24" s="46"/>
      <c r="M24" s="46"/>
      <c r="N24" s="46"/>
      <c r="O24" s="46"/>
      <c r="P24" s="46"/>
      <c r="Q24" s="46"/>
    </row>
    <row r="25" spans="1:17" s="4" customFormat="1" ht="24" x14ac:dyDescent="0.2">
      <c r="A25" s="71"/>
      <c r="B25" s="59">
        <v>3</v>
      </c>
      <c r="C25" s="63" t="s">
        <v>31</v>
      </c>
      <c r="D25" s="61" t="s">
        <v>30</v>
      </c>
      <c r="E25" s="62">
        <f>123.2+79.255+133.65</f>
        <v>336.10500000000002</v>
      </c>
      <c r="F25" s="46"/>
      <c r="G25" s="46"/>
      <c r="H25" s="46"/>
      <c r="I25" s="46"/>
      <c r="J25" s="46"/>
      <c r="K25" s="45"/>
      <c r="L25" s="46"/>
      <c r="M25" s="46"/>
      <c r="N25" s="46"/>
      <c r="O25" s="46"/>
      <c r="P25" s="46"/>
      <c r="Q25" s="46"/>
    </row>
    <row r="26" spans="1:17" s="4" customFormat="1" x14ac:dyDescent="0.2">
      <c r="A26" s="51"/>
      <c r="B26" s="52"/>
      <c r="C26" s="53" t="s">
        <v>32</v>
      </c>
      <c r="D26" s="54"/>
      <c r="E26" s="55"/>
      <c r="F26" s="65"/>
      <c r="G26" s="66"/>
      <c r="H26" s="67"/>
      <c r="I26" s="66"/>
      <c r="J26" s="68"/>
      <c r="K26" s="68"/>
      <c r="L26" s="51"/>
      <c r="M26" s="51"/>
      <c r="N26" s="51"/>
      <c r="O26" s="51"/>
      <c r="P26" s="51"/>
      <c r="Q26" s="51"/>
    </row>
    <row r="27" spans="1:17" s="4" customFormat="1" x14ac:dyDescent="0.2">
      <c r="A27" s="69"/>
      <c r="B27" s="59">
        <v>1</v>
      </c>
      <c r="C27" s="63" t="s">
        <v>33</v>
      </c>
      <c r="D27" s="61" t="s">
        <v>34</v>
      </c>
      <c r="E27" s="70">
        <v>34.5</v>
      </c>
      <c r="F27" s="46"/>
      <c r="G27" s="46"/>
      <c r="H27" s="46"/>
      <c r="I27" s="46"/>
      <c r="J27" s="46"/>
      <c r="K27" s="45"/>
      <c r="L27" s="46"/>
      <c r="M27" s="46"/>
      <c r="N27" s="46"/>
      <c r="O27" s="46"/>
      <c r="P27" s="46"/>
      <c r="Q27" s="46"/>
    </row>
    <row r="28" spans="1:17" s="4" customFormat="1" x14ac:dyDescent="0.2">
      <c r="A28" s="51"/>
      <c r="B28" s="52"/>
      <c r="C28" s="53" t="s">
        <v>35</v>
      </c>
      <c r="D28" s="54"/>
      <c r="E28" s="55"/>
      <c r="F28" s="56"/>
      <c r="G28" s="56"/>
      <c r="H28" s="56"/>
      <c r="I28" s="56"/>
      <c r="J28" s="56"/>
      <c r="K28" s="56"/>
      <c r="L28" s="57"/>
      <c r="M28" s="57"/>
      <c r="N28" s="57"/>
      <c r="O28" s="57"/>
      <c r="P28" s="57"/>
      <c r="Q28" s="57"/>
    </row>
    <row r="29" spans="1:17" s="4" customFormat="1" x14ac:dyDescent="0.2">
      <c r="A29" s="71"/>
      <c r="B29" s="72">
        <v>1</v>
      </c>
      <c r="C29" s="73" t="s">
        <v>36</v>
      </c>
      <c r="D29" s="74" t="s">
        <v>37</v>
      </c>
      <c r="E29" s="62">
        <v>2.15</v>
      </c>
      <c r="F29" s="46"/>
      <c r="G29" s="46"/>
      <c r="H29" s="46"/>
      <c r="I29" s="46"/>
      <c r="J29" s="46"/>
      <c r="K29" s="45"/>
      <c r="L29" s="75"/>
      <c r="M29" s="75"/>
      <c r="N29" s="75"/>
      <c r="O29" s="75"/>
      <c r="P29" s="75"/>
      <c r="Q29" s="75"/>
    </row>
    <row r="30" spans="1:17" s="4" customFormat="1" x14ac:dyDescent="0.2">
      <c r="A30" s="26">
        <v>40</v>
      </c>
      <c r="B30" s="27"/>
      <c r="C30" s="28" t="s">
        <v>41</v>
      </c>
      <c r="D30" s="47"/>
      <c r="E30" s="48"/>
      <c r="F30" s="49"/>
      <c r="G30" s="49"/>
      <c r="H30" s="49"/>
      <c r="I30" s="49"/>
      <c r="J30" s="49"/>
      <c r="K30" s="49"/>
      <c r="L30" s="48"/>
      <c r="M30" s="48"/>
      <c r="N30" s="48"/>
      <c r="O30" s="48"/>
      <c r="P30" s="48"/>
      <c r="Q30" s="50"/>
    </row>
    <row r="31" spans="1:17" s="4" customFormat="1" ht="24" x14ac:dyDescent="0.2">
      <c r="A31" s="82"/>
      <c r="B31" s="83">
        <v>2</v>
      </c>
      <c r="C31" s="84" t="s">
        <v>42</v>
      </c>
      <c r="D31" s="85" t="s">
        <v>34</v>
      </c>
      <c r="E31" s="62">
        <f>39.87+19.35+24.56</f>
        <v>83.78</v>
      </c>
      <c r="F31" s="46"/>
      <c r="G31" s="46"/>
      <c r="H31" s="46"/>
      <c r="I31" s="46"/>
      <c r="J31" s="46"/>
      <c r="K31" s="45"/>
      <c r="L31" s="81"/>
      <c r="M31" s="81"/>
      <c r="N31" s="81"/>
      <c r="O31" s="81"/>
      <c r="P31" s="81"/>
      <c r="Q31" s="81"/>
    </row>
    <row r="32" spans="1:17" s="4" customFormat="1" x14ac:dyDescent="0.2">
      <c r="A32" s="26">
        <v>50</v>
      </c>
      <c r="B32" s="27"/>
      <c r="C32" s="28" t="s">
        <v>43</v>
      </c>
      <c r="D32" s="47"/>
      <c r="E32" s="48"/>
      <c r="F32" s="49"/>
      <c r="G32" s="49"/>
      <c r="H32" s="49"/>
      <c r="I32" s="49"/>
      <c r="J32" s="49"/>
      <c r="K32" s="49"/>
      <c r="L32" s="48"/>
      <c r="M32" s="48"/>
      <c r="N32" s="48"/>
      <c r="O32" s="48"/>
      <c r="P32" s="48"/>
      <c r="Q32" s="50"/>
    </row>
    <row r="33" spans="1:17" s="4" customFormat="1" x14ac:dyDescent="0.2">
      <c r="A33" s="82"/>
      <c r="B33" s="83">
        <v>1</v>
      </c>
      <c r="C33" s="84" t="s">
        <v>44</v>
      </c>
      <c r="D33" s="85" t="s">
        <v>45</v>
      </c>
      <c r="E33" s="62">
        <f>12.5+12.5+12.5+12.5+20+54+104.72</f>
        <v>228.72</v>
      </c>
      <c r="F33" s="46"/>
      <c r="G33" s="46"/>
      <c r="H33" s="46"/>
      <c r="I33" s="46"/>
      <c r="J33" s="46"/>
      <c r="K33" s="45"/>
      <c r="L33" s="81"/>
      <c r="M33" s="81"/>
      <c r="N33" s="81"/>
      <c r="O33" s="81"/>
      <c r="P33" s="81"/>
      <c r="Q33" s="81"/>
    </row>
    <row r="34" spans="1:17" s="4" customFormat="1" x14ac:dyDescent="0.2">
      <c r="A34" s="82"/>
      <c r="B34" s="72">
        <v>2</v>
      </c>
      <c r="C34" s="84" t="s">
        <v>46</v>
      </c>
      <c r="D34" s="85" t="s">
        <v>20</v>
      </c>
      <c r="E34" s="62">
        <f>167.56+68.61</f>
        <v>236.17000000000002</v>
      </c>
      <c r="F34" s="46"/>
      <c r="G34" s="46"/>
      <c r="H34" s="46"/>
      <c r="I34" s="46"/>
      <c r="J34" s="46"/>
      <c r="K34" s="45"/>
      <c r="L34" s="81"/>
      <c r="M34" s="81"/>
      <c r="N34" s="81"/>
      <c r="O34" s="81"/>
      <c r="P34" s="81"/>
      <c r="Q34" s="81"/>
    </row>
    <row r="35" spans="1:17" s="4" customFormat="1" x14ac:dyDescent="0.2">
      <c r="A35" s="82"/>
      <c r="B35" s="72">
        <v>3</v>
      </c>
      <c r="C35" s="84" t="s">
        <v>47</v>
      </c>
      <c r="D35" s="85" t="s">
        <v>20</v>
      </c>
      <c r="E35" s="62">
        <f>167.56+68.61</f>
        <v>236.17000000000002</v>
      </c>
      <c r="F35" s="46"/>
      <c r="G35" s="46"/>
      <c r="H35" s="46"/>
      <c r="I35" s="46"/>
      <c r="J35" s="46"/>
      <c r="K35" s="45"/>
      <c r="L35" s="81"/>
      <c r="M35" s="81"/>
      <c r="N35" s="81"/>
      <c r="O35" s="81"/>
      <c r="P35" s="81"/>
      <c r="Q35" s="81"/>
    </row>
    <row r="36" spans="1:17" s="4" customFormat="1" x14ac:dyDescent="0.2">
      <c r="A36" s="26">
        <v>60</v>
      </c>
      <c r="B36" s="27"/>
      <c r="C36" s="28" t="s">
        <v>48</v>
      </c>
      <c r="D36" s="47"/>
      <c r="E36" s="48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</row>
    <row r="37" spans="1:17" s="4" customFormat="1" x14ac:dyDescent="0.2">
      <c r="A37" s="51"/>
      <c r="B37" s="52">
        <v>1</v>
      </c>
      <c r="C37" s="53" t="s">
        <v>49</v>
      </c>
      <c r="D37" s="54"/>
      <c r="E37" s="55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17" s="4" customFormat="1" ht="36" x14ac:dyDescent="0.2">
      <c r="A38" s="82"/>
      <c r="B38" s="72">
        <v>1.1000000000000001</v>
      </c>
      <c r="C38" s="84" t="s">
        <v>50</v>
      </c>
      <c r="D38" s="85" t="s">
        <v>20</v>
      </c>
      <c r="E38" s="62">
        <v>105.62</v>
      </c>
      <c r="F38" s="46"/>
      <c r="G38" s="46"/>
      <c r="H38" s="46"/>
      <c r="I38" s="46"/>
      <c r="J38" s="46"/>
      <c r="K38" s="45"/>
      <c r="L38" s="81"/>
      <c r="M38" s="81"/>
      <c r="N38" s="81"/>
      <c r="O38" s="81"/>
      <c r="P38" s="81"/>
      <c r="Q38" s="81"/>
    </row>
    <row r="39" spans="1:17" s="4" customFormat="1" x14ac:dyDescent="0.2">
      <c r="A39" s="51"/>
      <c r="B39" s="52">
        <v>2</v>
      </c>
      <c r="C39" s="53" t="s">
        <v>51</v>
      </c>
      <c r="D39" s="54"/>
      <c r="E39" s="55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</row>
    <row r="40" spans="1:17" s="4" customFormat="1" ht="24" x14ac:dyDescent="0.2">
      <c r="A40" s="82"/>
      <c r="B40" s="72">
        <v>2.1</v>
      </c>
      <c r="C40" s="84" t="s">
        <v>52</v>
      </c>
      <c r="D40" s="85" t="s">
        <v>20</v>
      </c>
      <c r="E40" s="62">
        <v>120</v>
      </c>
      <c r="F40" s="46"/>
      <c r="G40" s="46"/>
      <c r="H40" s="46"/>
      <c r="I40" s="46"/>
      <c r="J40" s="46"/>
      <c r="K40" s="45"/>
      <c r="L40" s="81"/>
      <c r="M40" s="81"/>
      <c r="N40" s="81"/>
      <c r="O40" s="81"/>
      <c r="P40" s="81"/>
      <c r="Q40" s="81"/>
    </row>
    <row r="41" spans="1:17" x14ac:dyDescent="0.2">
      <c r="A41" s="26">
        <v>70</v>
      </c>
      <c r="B41" s="27"/>
      <c r="C41" s="28" t="s">
        <v>53</v>
      </c>
      <c r="D41" s="47"/>
      <c r="E41" s="48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</row>
    <row r="42" spans="1:17" s="86" customFormat="1" x14ac:dyDescent="0.2">
      <c r="A42" s="33"/>
      <c r="B42" s="34">
        <v>1</v>
      </c>
      <c r="C42" s="35" t="s">
        <v>54</v>
      </c>
      <c r="D42" s="36"/>
      <c r="E42" s="37"/>
      <c r="F42" s="38"/>
      <c r="G42" s="38"/>
      <c r="H42" s="38"/>
      <c r="I42" s="38"/>
      <c r="J42" s="38"/>
      <c r="K42" s="38"/>
      <c r="L42" s="40"/>
      <c r="M42" s="40"/>
      <c r="N42" s="40"/>
      <c r="O42" s="40"/>
      <c r="P42" s="40"/>
      <c r="Q42" s="41"/>
    </row>
    <row r="43" spans="1:17" ht="27" x14ac:dyDescent="0.2">
      <c r="A43" s="87"/>
      <c r="B43" s="88">
        <v>1.1000000000000001</v>
      </c>
      <c r="C43" s="89" t="s">
        <v>55</v>
      </c>
      <c r="D43" s="44" t="s">
        <v>20</v>
      </c>
      <c r="E43" s="90">
        <v>28.54</v>
      </c>
      <c r="F43" s="91"/>
      <c r="G43" s="91"/>
      <c r="H43" s="91"/>
      <c r="I43" s="91"/>
      <c r="J43" s="45"/>
      <c r="K43" s="45"/>
      <c r="L43" s="92"/>
      <c r="M43" s="92"/>
      <c r="N43" s="92"/>
      <c r="O43" s="92"/>
      <c r="P43" s="92"/>
      <c r="Q43" s="93"/>
    </row>
    <row r="44" spans="1:17" ht="54" x14ac:dyDescent="0.2">
      <c r="A44" s="87"/>
      <c r="B44" s="88">
        <v>1.1000000000000001</v>
      </c>
      <c r="C44" s="89" t="s">
        <v>56</v>
      </c>
      <c r="D44" s="44" t="s">
        <v>20</v>
      </c>
      <c r="E44" s="90">
        <f>30+28.54</f>
        <v>58.54</v>
      </c>
      <c r="F44" s="91"/>
      <c r="G44" s="91"/>
      <c r="H44" s="91"/>
      <c r="I44" s="91"/>
      <c r="J44" s="45"/>
      <c r="K44" s="45"/>
      <c r="L44" s="92"/>
      <c r="M44" s="92"/>
      <c r="N44" s="92"/>
      <c r="O44" s="92"/>
      <c r="P44" s="92"/>
      <c r="Q44" s="93"/>
    </row>
    <row r="45" spans="1:17" ht="27" x14ac:dyDescent="0.2">
      <c r="A45" s="87"/>
      <c r="B45" s="88">
        <v>1.3</v>
      </c>
      <c r="C45" s="94" t="s">
        <v>57</v>
      </c>
      <c r="D45" s="44" t="s">
        <v>58</v>
      </c>
      <c r="E45" s="90">
        <v>28</v>
      </c>
      <c r="F45" s="91"/>
      <c r="G45" s="91"/>
      <c r="H45" s="91"/>
      <c r="I45" s="91"/>
      <c r="J45" s="45"/>
      <c r="K45" s="45"/>
      <c r="L45" s="92"/>
      <c r="M45" s="92"/>
      <c r="N45" s="92"/>
      <c r="O45" s="92"/>
      <c r="P45" s="92"/>
      <c r="Q45" s="93"/>
    </row>
    <row r="46" spans="1:17" s="86" customFormat="1" x14ac:dyDescent="0.2">
      <c r="A46" s="95" t="s">
        <v>59</v>
      </c>
      <c r="B46" s="27" t="s">
        <v>16</v>
      </c>
      <c r="C46" s="28" t="s">
        <v>60</v>
      </c>
      <c r="D46" s="29"/>
      <c r="E46" s="30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2"/>
    </row>
    <row r="47" spans="1:17" s="86" customFormat="1" x14ac:dyDescent="0.2">
      <c r="A47" s="96"/>
      <c r="B47" s="34">
        <v>1</v>
      </c>
      <c r="C47" s="97" t="s">
        <v>60</v>
      </c>
      <c r="D47" s="36"/>
      <c r="E47" s="37"/>
      <c r="F47" s="38"/>
      <c r="G47" s="38"/>
      <c r="H47" s="38"/>
      <c r="I47" s="38"/>
      <c r="J47" s="38"/>
      <c r="K47" s="38"/>
      <c r="L47" s="40"/>
      <c r="M47" s="40"/>
      <c r="N47" s="40"/>
      <c r="O47" s="40"/>
      <c r="P47" s="40"/>
      <c r="Q47" s="41"/>
    </row>
    <row r="48" spans="1:17" ht="40.5" x14ac:dyDescent="0.2">
      <c r="A48" s="98"/>
      <c r="B48" s="88">
        <v>1.2</v>
      </c>
      <c r="C48" s="89" t="s">
        <v>61</v>
      </c>
      <c r="D48" s="44" t="s">
        <v>34</v>
      </c>
      <c r="E48" s="90">
        <f>33+16.4</f>
        <v>49.4</v>
      </c>
      <c r="F48" s="45"/>
      <c r="G48" s="45"/>
      <c r="H48" s="45"/>
      <c r="I48" s="45"/>
      <c r="J48" s="45"/>
      <c r="K48" s="45"/>
      <c r="L48" s="99"/>
      <c r="M48" s="99"/>
      <c r="N48" s="99"/>
      <c r="O48" s="99"/>
      <c r="P48" s="99"/>
      <c r="Q48" s="100"/>
    </row>
    <row r="49" spans="1:19" s="86" customFormat="1" x14ac:dyDescent="0.2">
      <c r="A49" s="95" t="s">
        <v>62</v>
      </c>
      <c r="B49" s="27" t="s">
        <v>16</v>
      </c>
      <c r="C49" s="28" t="s">
        <v>63</v>
      </c>
      <c r="D49" s="29"/>
      <c r="E49" s="30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2"/>
    </row>
    <row r="50" spans="1:19" s="86" customFormat="1" x14ac:dyDescent="0.2">
      <c r="A50" s="96"/>
      <c r="B50" s="34">
        <v>1</v>
      </c>
      <c r="C50" s="97" t="s">
        <v>63</v>
      </c>
      <c r="D50" s="36" t="s">
        <v>64</v>
      </c>
      <c r="E50" s="37"/>
      <c r="F50" s="38"/>
      <c r="G50" s="38"/>
      <c r="H50" s="38"/>
      <c r="I50" s="38"/>
      <c r="J50" s="38"/>
      <c r="K50" s="38"/>
      <c r="L50" s="40"/>
      <c r="M50" s="40"/>
      <c r="N50" s="40"/>
      <c r="O50" s="40"/>
      <c r="P50" s="40"/>
      <c r="Q50" s="41"/>
    </row>
    <row r="51" spans="1:19" ht="40.5" x14ac:dyDescent="0.2">
      <c r="A51" s="101"/>
      <c r="B51" s="88">
        <v>1.2</v>
      </c>
      <c r="C51" s="89" t="s">
        <v>65</v>
      </c>
      <c r="D51" s="44" t="s">
        <v>66</v>
      </c>
      <c r="E51" s="90">
        <v>7</v>
      </c>
      <c r="F51" s="45"/>
      <c r="G51" s="45"/>
      <c r="H51" s="45"/>
      <c r="I51" s="45"/>
      <c r="J51" s="45"/>
      <c r="K51" s="45"/>
      <c r="L51" s="102"/>
      <c r="M51" s="102"/>
      <c r="N51" s="102"/>
      <c r="O51" s="102"/>
      <c r="P51" s="102"/>
      <c r="Q51" s="102"/>
    </row>
    <row r="52" spans="1:19" ht="40.5" x14ac:dyDescent="0.2">
      <c r="A52" s="101"/>
      <c r="B52" s="88">
        <v>1.1000000000000001</v>
      </c>
      <c r="C52" s="89" t="s">
        <v>67</v>
      </c>
      <c r="D52" s="44" t="s">
        <v>66</v>
      </c>
      <c r="E52" s="90">
        <v>5</v>
      </c>
      <c r="F52" s="45"/>
      <c r="G52" s="45"/>
      <c r="H52" s="45"/>
      <c r="I52" s="45"/>
      <c r="J52" s="45"/>
      <c r="K52" s="45"/>
      <c r="L52" s="102"/>
      <c r="M52" s="102"/>
      <c r="N52" s="102"/>
      <c r="O52" s="102"/>
      <c r="P52" s="102"/>
      <c r="Q52" s="102"/>
    </row>
    <row r="53" spans="1:19" x14ac:dyDescent="0.2">
      <c r="A53" s="95" t="s">
        <v>68</v>
      </c>
      <c r="B53" s="27" t="s">
        <v>16</v>
      </c>
      <c r="C53" s="28" t="s">
        <v>69</v>
      </c>
      <c r="D53" s="29"/>
      <c r="E53" s="30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</row>
    <row r="54" spans="1:19" x14ac:dyDescent="0.2">
      <c r="A54" s="96"/>
      <c r="B54" s="34">
        <v>1</v>
      </c>
      <c r="C54" s="97" t="s">
        <v>70</v>
      </c>
      <c r="D54" s="36"/>
      <c r="E54" s="37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103"/>
    </row>
    <row r="55" spans="1:19" ht="27" x14ac:dyDescent="0.2">
      <c r="A55" s="104"/>
      <c r="B55" s="88">
        <v>1.3</v>
      </c>
      <c r="C55" s="105" t="s">
        <v>71</v>
      </c>
      <c r="D55" s="106" t="s">
        <v>34</v>
      </c>
      <c r="E55" s="107">
        <v>25</v>
      </c>
      <c r="F55" s="108"/>
      <c r="G55" s="109"/>
      <c r="H55" s="109"/>
      <c r="I55" s="109"/>
      <c r="J55" s="45"/>
      <c r="K55" s="45"/>
      <c r="L55" s="102"/>
      <c r="M55" s="102"/>
      <c r="N55" s="102"/>
      <c r="O55" s="102"/>
      <c r="P55" s="102"/>
      <c r="Q55" s="102"/>
    </row>
    <row r="56" spans="1:19" s="86" customFormat="1" x14ac:dyDescent="0.2">
      <c r="A56" s="110">
        <v>140</v>
      </c>
      <c r="B56" s="111"/>
      <c r="C56" s="112" t="s">
        <v>72</v>
      </c>
      <c r="D56" s="29"/>
      <c r="E56" s="30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</row>
    <row r="57" spans="1:19" ht="15.75" x14ac:dyDescent="0.2">
      <c r="A57" s="113"/>
      <c r="B57" s="34">
        <v>1</v>
      </c>
      <c r="C57" s="114" t="s">
        <v>73</v>
      </c>
      <c r="D57" s="36"/>
      <c r="E57" s="37"/>
      <c r="F57" s="115"/>
      <c r="G57" s="115"/>
      <c r="H57" s="115"/>
      <c r="I57" s="115"/>
      <c r="J57" s="115"/>
      <c r="K57" s="115"/>
      <c r="L57" s="116"/>
      <c r="M57" s="116"/>
      <c r="N57" s="116"/>
      <c r="O57" s="116"/>
      <c r="P57" s="116"/>
      <c r="Q57" s="41"/>
    </row>
    <row r="58" spans="1:19" ht="40.5" x14ac:dyDescent="0.2">
      <c r="A58" s="117"/>
      <c r="B58" s="88">
        <v>1.1000000000000001</v>
      </c>
      <c r="C58" s="43" t="s">
        <v>74</v>
      </c>
      <c r="D58" s="106" t="s">
        <v>45</v>
      </c>
      <c r="E58" s="90">
        <v>250</v>
      </c>
      <c r="F58" s="118"/>
      <c r="G58" s="118"/>
      <c r="H58" s="118"/>
      <c r="I58" s="118"/>
      <c r="J58" s="45"/>
      <c r="K58" s="45"/>
      <c r="L58" s="102"/>
      <c r="M58" s="102"/>
      <c r="N58" s="102"/>
      <c r="O58" s="102"/>
      <c r="P58" s="102"/>
      <c r="Q58" s="102"/>
    </row>
    <row r="59" spans="1:19" x14ac:dyDescent="0.2">
      <c r="A59" s="117"/>
      <c r="B59" s="88">
        <v>1.2</v>
      </c>
      <c r="C59" s="43" t="s">
        <v>75</v>
      </c>
      <c r="D59" s="106" t="s">
        <v>76</v>
      </c>
      <c r="E59" s="107">
        <v>12</v>
      </c>
      <c r="F59" s="119"/>
      <c r="G59" s="119"/>
      <c r="H59" s="119"/>
      <c r="I59" s="119"/>
      <c r="J59" s="45"/>
      <c r="K59" s="45"/>
      <c r="L59" s="102"/>
      <c r="M59" s="102"/>
      <c r="N59" s="102"/>
      <c r="O59" s="102"/>
      <c r="P59" s="102"/>
      <c r="Q59" s="102"/>
    </row>
    <row r="60" spans="1:19" ht="40.5" x14ac:dyDescent="0.2">
      <c r="A60" s="117"/>
      <c r="B60" s="88">
        <v>1.4</v>
      </c>
      <c r="C60" s="43" t="s">
        <v>77</v>
      </c>
      <c r="D60" s="106" t="s">
        <v>66</v>
      </c>
      <c r="E60" s="107">
        <v>4</v>
      </c>
      <c r="F60" s="120"/>
      <c r="G60" s="120"/>
      <c r="H60" s="120"/>
      <c r="I60" s="120"/>
      <c r="J60" s="45"/>
      <c r="K60" s="45"/>
      <c r="L60" s="102"/>
      <c r="M60" s="102"/>
      <c r="N60" s="102"/>
      <c r="O60" s="102"/>
      <c r="P60" s="102"/>
      <c r="Q60" s="102"/>
    </row>
    <row r="61" spans="1:19" ht="27" x14ac:dyDescent="0.2">
      <c r="A61" s="117"/>
      <c r="B61" s="88">
        <v>1.6</v>
      </c>
      <c r="C61" s="121" t="s">
        <v>78</v>
      </c>
      <c r="D61" s="106" t="s">
        <v>45</v>
      </c>
      <c r="E61" s="122">
        <f>+E58*3</f>
        <v>750</v>
      </c>
      <c r="F61" s="123"/>
      <c r="G61" s="124"/>
      <c r="H61" s="124"/>
      <c r="I61" s="124"/>
      <c r="J61" s="45"/>
      <c r="K61" s="45"/>
      <c r="L61" s="102"/>
      <c r="M61" s="102"/>
      <c r="N61" s="102"/>
      <c r="O61" s="102"/>
      <c r="P61" s="102"/>
      <c r="Q61" s="102"/>
      <c r="R61" s="125"/>
      <c r="S61" s="126"/>
    </row>
    <row r="62" spans="1:19" s="129" customFormat="1" x14ac:dyDescent="0.2">
      <c r="A62" s="127"/>
      <c r="B62" s="88">
        <v>1.7</v>
      </c>
      <c r="C62" s="121" t="s">
        <v>79</v>
      </c>
      <c r="D62" s="128" t="s">
        <v>80</v>
      </c>
      <c r="E62" s="122">
        <f>12*1</f>
        <v>12</v>
      </c>
      <c r="F62" s="123"/>
      <c r="G62" s="124"/>
      <c r="H62" s="124"/>
      <c r="I62" s="124"/>
      <c r="J62" s="45"/>
      <c r="K62" s="45"/>
      <c r="L62" s="102"/>
      <c r="M62" s="102"/>
      <c r="N62" s="102"/>
      <c r="O62" s="102"/>
      <c r="P62" s="102"/>
      <c r="Q62" s="102"/>
      <c r="R62" s="125"/>
      <c r="S62" s="126"/>
    </row>
    <row r="63" spans="1:19" s="129" customFormat="1" x14ac:dyDescent="0.2">
      <c r="A63" s="127"/>
      <c r="B63" s="88">
        <v>1.8</v>
      </c>
      <c r="C63" s="121" t="s">
        <v>81</v>
      </c>
      <c r="D63" s="130" t="s">
        <v>66</v>
      </c>
      <c r="E63" s="90">
        <v>3</v>
      </c>
      <c r="F63" s="131"/>
      <c r="G63" s="131"/>
      <c r="H63" s="131"/>
      <c r="I63" s="131"/>
      <c r="J63" s="45"/>
      <c r="K63" s="45"/>
      <c r="L63" s="102"/>
      <c r="M63" s="102"/>
      <c r="N63" s="102"/>
      <c r="O63" s="102"/>
      <c r="P63" s="102"/>
      <c r="Q63" s="102"/>
    </row>
    <row r="64" spans="1:19" s="129" customFormat="1" ht="72" customHeight="1" x14ac:dyDescent="0.2">
      <c r="A64" s="132"/>
      <c r="B64" s="88">
        <v>1.9</v>
      </c>
      <c r="C64" s="121" t="s">
        <v>82</v>
      </c>
      <c r="D64" s="130" t="s">
        <v>83</v>
      </c>
      <c r="E64" s="90">
        <v>1</v>
      </c>
      <c r="F64" s="131"/>
      <c r="G64" s="131"/>
      <c r="H64" s="131"/>
      <c r="I64" s="131"/>
      <c r="J64" s="45"/>
      <c r="K64" s="45"/>
      <c r="L64" s="102"/>
      <c r="M64" s="102"/>
      <c r="N64" s="102"/>
      <c r="O64" s="102"/>
      <c r="P64" s="102"/>
      <c r="Q64" s="102"/>
    </row>
    <row r="65" spans="1:17" s="129" customFormat="1" ht="32.25" customHeight="1" x14ac:dyDescent="0.2">
      <c r="A65" s="132"/>
      <c r="B65" s="88">
        <v>1.1000000000000001</v>
      </c>
      <c r="C65" s="121" t="s">
        <v>84</v>
      </c>
      <c r="D65" s="128" t="s">
        <v>80</v>
      </c>
      <c r="E65" s="90">
        <v>20</v>
      </c>
      <c r="F65" s="131"/>
      <c r="G65" s="131"/>
      <c r="H65" s="131"/>
      <c r="I65" s="131"/>
      <c r="J65" s="45"/>
      <c r="K65" s="45"/>
      <c r="L65" s="102"/>
      <c r="M65" s="102"/>
      <c r="N65" s="102"/>
      <c r="O65" s="102"/>
      <c r="P65" s="102"/>
      <c r="Q65" s="102"/>
    </row>
    <row r="66" spans="1:17" x14ac:dyDescent="0.2">
      <c r="A66" s="133" t="s">
        <v>85</v>
      </c>
      <c r="B66" s="134" t="s">
        <v>16</v>
      </c>
      <c r="C66" s="112" t="s">
        <v>86</v>
      </c>
      <c r="D66" s="29"/>
      <c r="E66" s="30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135"/>
    </row>
    <row r="67" spans="1:17" x14ac:dyDescent="0.2">
      <c r="A67" s="113"/>
      <c r="B67" s="34"/>
      <c r="C67" s="35"/>
      <c r="D67" s="36"/>
      <c r="E67" s="37"/>
      <c r="F67" s="115"/>
      <c r="G67" s="115"/>
      <c r="H67" s="115"/>
      <c r="I67" s="115"/>
      <c r="J67" s="115"/>
      <c r="K67" s="115"/>
      <c r="L67" s="116"/>
      <c r="M67" s="116"/>
      <c r="N67" s="116"/>
      <c r="O67" s="116"/>
      <c r="P67" s="116"/>
      <c r="Q67" s="41"/>
    </row>
    <row r="68" spans="1:17" ht="40.5" x14ac:dyDescent="0.2">
      <c r="A68" s="136"/>
      <c r="B68" s="137">
        <v>1</v>
      </c>
      <c r="C68" s="138" t="s">
        <v>87</v>
      </c>
      <c r="D68" s="90" t="s">
        <v>88</v>
      </c>
      <c r="E68" s="90">
        <v>81.11</v>
      </c>
      <c r="F68" s="139"/>
      <c r="G68" s="139"/>
      <c r="H68" s="139"/>
      <c r="I68" s="139"/>
      <c r="J68" s="45"/>
      <c r="K68" s="45"/>
      <c r="L68" s="139"/>
      <c r="M68" s="139"/>
      <c r="N68" s="139"/>
      <c r="O68" s="139"/>
      <c r="P68" s="139"/>
      <c r="Q68" s="137"/>
    </row>
    <row r="69" spans="1:17" ht="40.5" x14ac:dyDescent="0.2">
      <c r="A69" s="136"/>
      <c r="B69" s="137">
        <v>2</v>
      </c>
      <c r="C69" s="138" t="s">
        <v>89</v>
      </c>
      <c r="D69" s="90" t="s">
        <v>88</v>
      </c>
      <c r="E69" s="90">
        <v>60</v>
      </c>
      <c r="F69" s="139"/>
      <c r="G69" s="139"/>
      <c r="H69" s="139"/>
      <c r="I69" s="139"/>
      <c r="J69" s="45"/>
      <c r="K69" s="45"/>
      <c r="L69" s="139"/>
      <c r="M69" s="139"/>
      <c r="N69" s="139"/>
      <c r="O69" s="139"/>
      <c r="P69" s="139"/>
      <c r="Q69" s="137"/>
    </row>
    <row r="70" spans="1:17" x14ac:dyDescent="0.2">
      <c r="A70" s="140"/>
      <c r="B70" s="141">
        <v>2</v>
      </c>
      <c r="C70" s="138" t="s">
        <v>90</v>
      </c>
      <c r="D70" s="142" t="s">
        <v>91</v>
      </c>
      <c r="E70" s="142">
        <v>4</v>
      </c>
      <c r="F70" s="141"/>
      <c r="G70" s="141"/>
      <c r="H70" s="141"/>
      <c r="I70" s="137"/>
      <c r="J70" s="45"/>
      <c r="K70" s="45"/>
      <c r="L70" s="139"/>
      <c r="M70" s="139"/>
      <c r="N70" s="139"/>
      <c r="O70" s="139"/>
      <c r="P70" s="139"/>
      <c r="Q70" s="137"/>
    </row>
    <row r="71" spans="1:17" x14ac:dyDescent="0.2">
      <c r="A71" s="143"/>
      <c r="B71" s="137">
        <v>3</v>
      </c>
      <c r="C71" s="138" t="s">
        <v>92</v>
      </c>
      <c r="D71" s="142" t="s">
        <v>91</v>
      </c>
      <c r="E71" s="142">
        <v>2</v>
      </c>
      <c r="F71" s="137"/>
      <c r="G71" s="137"/>
      <c r="H71" s="137"/>
      <c r="I71" s="137"/>
      <c r="J71" s="45"/>
      <c r="K71" s="45"/>
      <c r="L71" s="139"/>
      <c r="M71" s="139"/>
      <c r="N71" s="139"/>
      <c r="O71" s="139"/>
      <c r="P71" s="139"/>
      <c r="Q71" s="137"/>
    </row>
    <row r="72" spans="1:17" ht="40.5" x14ac:dyDescent="0.2">
      <c r="A72" s="143"/>
      <c r="B72" s="137">
        <v>4</v>
      </c>
      <c r="C72" s="138" t="s">
        <v>93</v>
      </c>
      <c r="D72" s="142" t="s">
        <v>94</v>
      </c>
      <c r="E72" s="142">
        <f>1.5*2</f>
        <v>3</v>
      </c>
      <c r="F72" s="137"/>
      <c r="G72" s="137"/>
      <c r="H72" s="137"/>
      <c r="I72" s="137"/>
      <c r="J72" s="45"/>
      <c r="K72" s="45"/>
      <c r="L72" s="139"/>
      <c r="M72" s="139"/>
      <c r="N72" s="139"/>
      <c r="O72" s="139"/>
      <c r="P72" s="139"/>
      <c r="Q72" s="137"/>
    </row>
    <row r="73" spans="1:17" ht="27" x14ac:dyDescent="0.2">
      <c r="A73" s="136"/>
      <c r="B73" s="137">
        <v>5</v>
      </c>
      <c r="C73" s="138" t="s">
        <v>95</v>
      </c>
      <c r="D73" s="142" t="s">
        <v>91</v>
      </c>
      <c r="E73" s="142">
        <v>5</v>
      </c>
      <c r="F73" s="137"/>
      <c r="G73" s="137"/>
      <c r="H73" s="137"/>
      <c r="I73" s="137"/>
      <c r="J73" s="45"/>
      <c r="K73" s="45"/>
      <c r="L73" s="139"/>
      <c r="M73" s="139"/>
      <c r="N73" s="139"/>
      <c r="O73" s="139"/>
      <c r="P73" s="139"/>
      <c r="Q73" s="137"/>
    </row>
    <row r="74" spans="1:17" ht="40.5" x14ac:dyDescent="0.2">
      <c r="A74" s="136"/>
      <c r="B74" s="137">
        <v>6</v>
      </c>
      <c r="C74" s="138" t="s">
        <v>96</v>
      </c>
      <c r="D74" s="142" t="s">
        <v>97</v>
      </c>
      <c r="E74" s="142">
        <v>1</v>
      </c>
      <c r="F74" s="137"/>
      <c r="G74" s="137"/>
      <c r="H74" s="137"/>
      <c r="I74" s="137"/>
      <c r="J74" s="45"/>
      <c r="K74" s="45"/>
      <c r="L74" s="139"/>
      <c r="M74" s="139"/>
      <c r="N74" s="139"/>
      <c r="O74" s="139"/>
      <c r="P74" s="139"/>
      <c r="Q74" s="137"/>
    </row>
    <row r="75" spans="1:17" ht="27" x14ac:dyDescent="0.2">
      <c r="A75" s="136"/>
      <c r="B75" s="137">
        <v>7</v>
      </c>
      <c r="C75" s="138" t="s">
        <v>98</v>
      </c>
      <c r="D75" s="142" t="s">
        <v>91</v>
      </c>
      <c r="E75" s="142">
        <v>2</v>
      </c>
      <c r="F75" s="137"/>
      <c r="G75" s="137"/>
      <c r="H75" s="137"/>
      <c r="I75" s="137"/>
      <c r="J75" s="45"/>
      <c r="K75" s="45"/>
      <c r="L75" s="139"/>
      <c r="M75" s="139"/>
      <c r="N75" s="139"/>
      <c r="O75" s="139"/>
      <c r="P75" s="139"/>
      <c r="Q75" s="137"/>
    </row>
    <row r="76" spans="1:17" s="86" customFormat="1" x14ac:dyDescent="0.2">
      <c r="A76" s="133" t="s">
        <v>85</v>
      </c>
      <c r="B76" s="134" t="s">
        <v>16</v>
      </c>
      <c r="C76" s="112" t="s">
        <v>99</v>
      </c>
      <c r="D76" s="29"/>
      <c r="E76" s="30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135"/>
    </row>
    <row r="77" spans="1:17" x14ac:dyDescent="0.2">
      <c r="A77" s="96"/>
      <c r="B77" s="34">
        <v>1</v>
      </c>
      <c r="C77" s="35" t="s">
        <v>100</v>
      </c>
      <c r="D77" s="36"/>
      <c r="E77" s="37"/>
      <c r="F77" s="115"/>
      <c r="G77" s="115"/>
      <c r="H77" s="115"/>
      <c r="I77" s="115"/>
      <c r="J77" s="115"/>
      <c r="K77" s="115"/>
      <c r="L77" s="116"/>
      <c r="M77" s="116"/>
      <c r="N77" s="116"/>
      <c r="O77" s="116"/>
      <c r="P77" s="116"/>
      <c r="Q77" s="41"/>
    </row>
    <row r="78" spans="1:17" s="148" customFormat="1" ht="54" x14ac:dyDescent="0.2">
      <c r="A78" s="144"/>
      <c r="B78" s="145"/>
      <c r="C78" s="121" t="s">
        <v>101</v>
      </c>
      <c r="D78" s="146" t="s">
        <v>20</v>
      </c>
      <c r="E78" s="147">
        <v>330</v>
      </c>
      <c r="F78" s="131"/>
      <c r="G78" s="131"/>
      <c r="H78" s="131"/>
      <c r="I78" s="131"/>
      <c r="J78" s="45"/>
      <c r="K78" s="45"/>
      <c r="L78" s="102"/>
      <c r="M78" s="102"/>
      <c r="N78" s="102"/>
      <c r="O78" s="102"/>
      <c r="P78" s="102"/>
      <c r="Q78" s="102"/>
    </row>
    <row r="79" spans="1:17" s="86" customFormat="1" x14ac:dyDescent="0.2">
      <c r="A79" s="33" t="s">
        <v>16</v>
      </c>
      <c r="B79" s="34">
        <v>1</v>
      </c>
      <c r="C79" s="35" t="s">
        <v>102</v>
      </c>
      <c r="D79" s="36" t="s">
        <v>97</v>
      </c>
      <c r="E79" s="37">
        <v>1</v>
      </c>
      <c r="F79" s="115"/>
      <c r="G79" s="115"/>
      <c r="H79" s="115"/>
      <c r="I79" s="115"/>
      <c r="J79" s="115"/>
      <c r="K79" s="115"/>
      <c r="L79" s="116"/>
      <c r="M79" s="116"/>
      <c r="N79" s="116"/>
      <c r="O79" s="116"/>
      <c r="P79" s="116"/>
      <c r="Q79" s="41"/>
    </row>
    <row r="80" spans="1:17" x14ac:dyDescent="0.2">
      <c r="A80" s="149"/>
      <c r="B80" s="145"/>
      <c r="C80" s="150" t="s">
        <v>103</v>
      </c>
      <c r="D80" s="146" t="s">
        <v>104</v>
      </c>
      <c r="E80" s="90">
        <v>1</v>
      </c>
      <c r="F80" s="131"/>
      <c r="G80" s="131"/>
      <c r="H80" s="131"/>
      <c r="I80" s="131"/>
      <c r="J80" s="45"/>
      <c r="K80" s="45"/>
      <c r="L80" s="99"/>
      <c r="M80" s="99"/>
      <c r="N80" s="99"/>
      <c r="O80" s="99"/>
      <c r="P80" s="99"/>
      <c r="Q80" s="100"/>
    </row>
    <row r="81" spans="1:17" s="86" customFormat="1" x14ac:dyDescent="0.2">
      <c r="A81" s="151"/>
      <c r="B81" s="152" t="s">
        <v>105</v>
      </c>
      <c r="C81" s="153" t="s">
        <v>106</v>
      </c>
      <c r="D81" s="154"/>
      <c r="E81" s="154"/>
      <c r="F81" s="155"/>
      <c r="G81" s="155"/>
      <c r="H81" s="155"/>
      <c r="I81" s="155"/>
      <c r="J81" s="156"/>
      <c r="K81" s="157"/>
      <c r="L81" s="157"/>
      <c r="M81" s="157"/>
      <c r="N81" s="157"/>
      <c r="O81" s="157"/>
      <c r="P81" s="157"/>
      <c r="Q81" s="158"/>
    </row>
    <row r="82" spans="1:17" x14ac:dyDescent="0.2">
      <c r="A82" s="159"/>
      <c r="B82" s="160" t="s">
        <v>107</v>
      </c>
      <c r="C82" s="161" t="s">
        <v>108</v>
      </c>
      <c r="D82" s="162"/>
      <c r="E82" s="163"/>
      <c r="F82" s="164"/>
      <c r="G82" s="164"/>
      <c r="H82" s="164"/>
      <c r="I82" s="164"/>
      <c r="J82" s="99"/>
      <c r="K82" s="165"/>
      <c r="L82" s="165"/>
      <c r="M82" s="165"/>
      <c r="N82" s="165"/>
      <c r="O82" s="165"/>
      <c r="P82" s="166"/>
      <c r="Q82" s="100"/>
    </row>
    <row r="83" spans="1:17" x14ac:dyDescent="0.2">
      <c r="A83" s="159"/>
      <c r="B83" s="160" t="s">
        <v>109</v>
      </c>
      <c r="C83" s="161" t="s">
        <v>110</v>
      </c>
      <c r="D83" s="162"/>
      <c r="E83" s="163"/>
      <c r="F83" s="164"/>
      <c r="G83" s="164"/>
      <c r="H83" s="164"/>
      <c r="I83" s="164"/>
      <c r="J83" s="99"/>
      <c r="K83" s="167"/>
      <c r="L83" s="167"/>
      <c r="M83" s="167"/>
      <c r="N83" s="167"/>
      <c r="O83" s="167"/>
      <c r="P83" s="166"/>
      <c r="Q83" s="100"/>
    </row>
    <row r="84" spans="1:17" x14ac:dyDescent="0.2">
      <c r="A84" s="159"/>
      <c r="B84" s="160" t="s">
        <v>111</v>
      </c>
      <c r="C84" s="161" t="s">
        <v>112</v>
      </c>
      <c r="D84" s="162"/>
      <c r="E84" s="163"/>
      <c r="F84" s="164"/>
      <c r="G84" s="164"/>
      <c r="H84" s="164"/>
      <c r="I84" s="164"/>
      <c r="J84" s="99"/>
      <c r="K84" s="167"/>
      <c r="L84" s="167"/>
      <c r="M84" s="167"/>
      <c r="N84" s="167"/>
      <c r="O84" s="167"/>
      <c r="P84" s="166"/>
      <c r="Q84" s="100"/>
    </row>
    <row r="85" spans="1:17" s="86" customFormat="1" x14ac:dyDescent="0.2">
      <c r="A85" s="159"/>
      <c r="B85" s="160" t="s">
        <v>113</v>
      </c>
      <c r="C85" s="161" t="s">
        <v>114</v>
      </c>
      <c r="D85" s="16"/>
      <c r="E85" s="168"/>
      <c r="F85" s="18"/>
      <c r="G85" s="18"/>
      <c r="H85" s="18"/>
      <c r="I85" s="18"/>
      <c r="J85" s="169"/>
      <c r="K85" s="165"/>
      <c r="L85" s="165"/>
      <c r="M85" s="165"/>
      <c r="N85" s="165"/>
      <c r="O85" s="165"/>
      <c r="P85" s="165"/>
      <c r="Q85" s="170"/>
    </row>
    <row r="86" spans="1:17" x14ac:dyDescent="0.2">
      <c r="A86" s="159"/>
      <c r="B86" s="160" t="s">
        <v>115</v>
      </c>
      <c r="C86" s="171" t="s">
        <v>116</v>
      </c>
      <c r="D86" s="162"/>
      <c r="E86" s="172"/>
      <c r="F86" s="173"/>
      <c r="G86" s="173"/>
      <c r="H86" s="173"/>
      <c r="I86" s="173"/>
      <c r="J86" s="99"/>
      <c r="K86" s="167"/>
      <c r="L86" s="167"/>
      <c r="M86" s="167"/>
      <c r="N86" s="167"/>
      <c r="O86" s="167"/>
      <c r="P86" s="166"/>
      <c r="Q86" s="100"/>
    </row>
    <row r="87" spans="1:17" s="86" customFormat="1" x14ac:dyDescent="0.2">
      <c r="A87" s="174"/>
      <c r="B87" s="160"/>
      <c r="C87" s="171" t="s">
        <v>117</v>
      </c>
      <c r="D87" s="16"/>
      <c r="E87" s="168"/>
      <c r="F87" s="171"/>
      <c r="G87" s="171"/>
      <c r="H87" s="171"/>
      <c r="I87" s="171"/>
      <c r="J87" s="169"/>
      <c r="K87" s="165"/>
      <c r="L87" s="165"/>
      <c r="M87" s="165"/>
      <c r="N87" s="165"/>
      <c r="O87" s="165"/>
      <c r="P87" s="165"/>
      <c r="Q87" s="170"/>
    </row>
    <row r="88" spans="1:17" x14ac:dyDescent="0.2">
      <c r="A88" s="175"/>
      <c r="C88" s="176"/>
    </row>
    <row r="89" spans="1:17" s="182" customFormat="1" x14ac:dyDescent="0.2">
      <c r="A89" s="175"/>
      <c r="B89" s="8"/>
      <c r="C89" s="176"/>
      <c r="D89" s="177"/>
      <c r="E89" s="178"/>
      <c r="F89" s="179"/>
      <c r="G89" s="179"/>
      <c r="H89" s="179"/>
      <c r="I89" s="179"/>
      <c r="J89" s="180"/>
      <c r="K89" s="181"/>
      <c r="L89" s="4"/>
      <c r="M89" s="4"/>
      <c r="N89" s="4"/>
      <c r="O89" s="4"/>
      <c r="P89" s="4"/>
      <c r="Q89" s="126"/>
    </row>
    <row r="90" spans="1:17" s="182" customFormat="1" x14ac:dyDescent="0.2">
      <c r="A90" s="175"/>
      <c r="B90" s="8"/>
      <c r="C90" s="8"/>
      <c r="D90" s="177"/>
      <c r="E90" s="178"/>
      <c r="F90" s="179"/>
      <c r="G90" s="179"/>
      <c r="H90" s="179"/>
      <c r="I90" s="179"/>
      <c r="J90" s="180"/>
      <c r="K90" s="181"/>
      <c r="L90" s="4"/>
      <c r="M90" s="4"/>
      <c r="N90" s="4"/>
      <c r="O90" s="4"/>
      <c r="P90" s="4"/>
      <c r="Q90" s="126"/>
    </row>
  </sheetData>
  <mergeCells count="11">
    <mergeCell ref="Q3:Q4"/>
    <mergeCell ref="A1:Q1"/>
    <mergeCell ref="A2:Q2"/>
    <mergeCell ref="A3:A4"/>
    <mergeCell ref="B3:B4"/>
    <mergeCell ref="C3:C4"/>
    <mergeCell ref="D3:D4"/>
    <mergeCell ref="E3:E4"/>
    <mergeCell ref="F3:J3"/>
    <mergeCell ref="K3:K4"/>
    <mergeCell ref="L3:P3"/>
  </mergeCells>
  <printOptions horizontalCentered="1"/>
  <pageMargins left="0.19685039370078741" right="0.31496062992125984" top="0.39370078740157483" bottom="0.39370078740157483" header="0.35433070866141736" footer="0.15748031496062992"/>
  <pageSetup scale="42" fitToHeight="0" orientation="landscape" r:id="rId1"/>
  <headerFooter alignWithMargins="0"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BASE</vt:lpstr>
      <vt:lpstr>'PRESUPUESTO BASE'!Área_de_impresión</vt:lpstr>
      <vt:lpstr>'PRESUPUESTO BASE'!Títulos_a_imprimir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Anielka Lissette Dávila Reyes</dc:creator>
  <cp:lastModifiedBy>Anielka Lissette Dávila Reyes</cp:lastModifiedBy>
  <cp:lastPrinted>2024-02-21T01:27:16Z</cp:lastPrinted>
  <dcterms:created xsi:type="dcterms:W3CDTF">2024-02-21T01:25:21Z</dcterms:created>
  <dcterms:modified xsi:type="dcterms:W3CDTF">2024-02-21T01:27:29Z</dcterms:modified>
</cp:coreProperties>
</file>