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YDHY 2023\PROYECTOS 2024\PRIMERA ETAPA POLIDEPORTIVO\"/>
    </mc:Choice>
  </mc:AlternateContent>
  <xr:revisionPtr revIDLastSave="0" documentId="13_ncr:1_{5440A46C-23CF-4F82-9250-4136B39ABF0D}" xr6:coauthVersionLast="47" xr6:coauthVersionMax="47" xr10:uidLastSave="{00000000-0000-0000-0000-000000000000}"/>
  <bookViews>
    <workbookView xWindow="-120" yWindow="-120" windowWidth="29040" windowHeight="15840" xr2:uid="{C08973D3-8FAD-4C95-8EF1-3512AE807EE4}"/>
  </bookViews>
  <sheets>
    <sheet name="ALCANCES DE OBRAS" sheetId="1" r:id="rId1"/>
  </sheets>
  <externalReferences>
    <externalReference r:id="rId2"/>
  </externalReferences>
  <definedNames>
    <definedName name="_xlnm.Print_Area" localSheetId="0">'ALCANCES DE OBRAS'!$A$1:$Q$44</definedName>
    <definedName name="Print_Titles_MI" localSheetId="0">#REF!</definedName>
    <definedName name="Print_Titles_MI">#REF!</definedName>
    <definedName name="_xlnm.Print_Titles" localSheetId="0">'ALCANCES DE OBRAS'!$2:$5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C16" i="1"/>
  <c r="C14" i="1"/>
  <c r="E17" i="1"/>
  <c r="E18" i="1"/>
  <c r="E11" i="1" s="1"/>
  <c r="E23" i="1"/>
  <c r="E26" i="1"/>
  <c r="E24" i="1"/>
  <c r="E34" i="1" l="1"/>
  <c r="E35" i="1"/>
  <c r="E37" i="1"/>
  <c r="E16" i="1" l="1"/>
  <c r="D36" i="1"/>
  <c r="B36" i="1"/>
  <c r="C32" i="1"/>
  <c r="A32" i="1"/>
  <c r="B22" i="1"/>
  <c r="B21" i="1"/>
  <c r="C20" i="1"/>
  <c r="B20" i="1"/>
  <c r="C19" i="1"/>
  <c r="A19" i="1"/>
  <c r="D18" i="1"/>
  <c r="C18" i="1"/>
  <c r="D17" i="1"/>
  <c r="D16" i="1"/>
  <c r="D15" i="1"/>
  <c r="C15" i="1"/>
  <c r="B15" i="1"/>
  <c r="D14" i="1"/>
  <c r="B14" i="1"/>
  <c r="D13" i="1"/>
  <c r="C13" i="1"/>
  <c r="B13" i="1"/>
  <c r="D12" i="1"/>
  <c r="B12" i="1"/>
  <c r="D11" i="1"/>
  <c r="B11" i="1"/>
  <c r="D10" i="1"/>
  <c r="B10" i="1"/>
  <c r="D9" i="1"/>
  <c r="B9" i="1"/>
  <c r="C8" i="1"/>
  <c r="A8" i="1"/>
  <c r="D7" i="1"/>
  <c r="C7" i="1"/>
  <c r="B7" i="1"/>
  <c r="C6" i="1"/>
  <c r="A6" i="1"/>
</calcChain>
</file>

<file path=xl/sharedStrings.xml><?xml version="1.0" encoding="utf-8"?>
<sst xmlns="http://schemas.openxmlformats.org/spreadsheetml/2006/main" count="69" uniqueCount="58">
  <si>
    <t>ETAPA</t>
  </si>
  <si>
    <t>SUB ETAPA</t>
  </si>
  <si>
    <t xml:space="preserve">ACTIVIDADES  </t>
  </si>
  <si>
    <t>U/M</t>
  </si>
  <si>
    <t>Cant</t>
  </si>
  <si>
    <t xml:space="preserve">Excavaciones estructurales Manuales </t>
  </si>
  <si>
    <t xml:space="preserve">Mejoramiento de Suelo bajo zapatas con material selecto </t>
  </si>
  <si>
    <t xml:space="preserve">Formaletas dos usos </t>
  </si>
  <si>
    <t>Graderias</t>
  </si>
  <si>
    <t>ml</t>
  </si>
  <si>
    <t>LOSA DE CANCHA</t>
  </si>
  <si>
    <t xml:space="preserve">Unidad </t>
  </si>
  <si>
    <t>Suministro e instalacion de Cajas 4 x 4 x1/8 ; VM-3</t>
  </si>
  <si>
    <t xml:space="preserve">ml </t>
  </si>
  <si>
    <t>A</t>
  </si>
  <si>
    <t>COSTO TOTAL DIRECTO</t>
  </si>
  <si>
    <t>B</t>
  </si>
  <si>
    <t>COSTO INDIRECTO ( A)</t>
  </si>
  <si>
    <t>C</t>
  </si>
  <si>
    <t>ADMINISTRACION ( A+B)</t>
  </si>
  <si>
    <t>D</t>
  </si>
  <si>
    <t>UTILIDADES ( A+B+C)</t>
  </si>
  <si>
    <t>E</t>
  </si>
  <si>
    <t>SUB TOTAL (A+B+C+D)</t>
  </si>
  <si>
    <t>F</t>
  </si>
  <si>
    <t>IMPUESTO I.V.A (15%)</t>
  </si>
  <si>
    <t>I</t>
  </si>
  <si>
    <t>TOTAL (E+F)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</si>
  <si>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</si>
  <si>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</si>
  <si>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</si>
  <si>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</si>
  <si>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</si>
  <si>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</si>
  <si>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Equipo C$</t>
  </si>
  <si>
    <t>Transp. C$</t>
  </si>
  <si>
    <t xml:space="preserve">Cubierta de techo lamina Troquelada Prepintada Color Rojo E-76 CAL 26 </t>
  </si>
  <si>
    <t>M2</t>
  </si>
  <si>
    <t>Primera etapa del polideportivo "Francisco Paguaga" en Recinto Central</t>
  </si>
  <si>
    <t xml:space="preserve">Alcances de obras </t>
  </si>
  <si>
    <t>REEMPLAZO DE PERLINES METALICOS DE 2*6*1/8" INCLUYE ELEMENTOS DE FIJACION Y CORTE DE LAS EXISTENTES EN MAL ESTADO, pintura anticorrosiva.</t>
  </si>
  <si>
    <t>und</t>
  </si>
  <si>
    <t xml:space="preserve"> instalación de porteria de futbol sala con canasta de baloncesto incluye anclajes y pintura </t>
  </si>
  <si>
    <t xml:space="preserve">Suministro e instalacion de Perlin 2 x 4 x 1/8 incluye pintura anticorrosiva verde para su perfecto acabado </t>
  </si>
  <si>
    <t xml:space="preserve">Suministro e instalación de sag rod barra de 1/2 ASTM A-36 grado 40 incluye pintura anticorrosiva verde para su perfecto acabado </t>
  </si>
  <si>
    <t xml:space="preserve">CH-3 Arrisotre Ver detalles en planos incluye pintura anticorrosiva y platinas de anclajes </t>
  </si>
  <si>
    <t xml:space="preserve">Columnas CH1 EJES A Y B  Ver detalles en Planos incluye placas de anclajes y pintura anticorrosiva </t>
  </si>
  <si>
    <t xml:space="preserve">CH-4 VER DETALLES EN PLANOS, incluye pintura anticorrosiva y platinas de anclajes </t>
  </si>
  <si>
    <t xml:space="preserve">ML </t>
  </si>
  <si>
    <t xml:space="preserve">CH-7 VER DETALLES EN PLANOS, incluye pintura anticorrosiva y platinas de anclajes </t>
  </si>
  <si>
    <t xml:space="preserve">CH-6 VER DETALLES EN PLANOS, incluye pintura anticorrosiva y platinas de anclajes </t>
  </si>
  <si>
    <t xml:space="preserve">Suministro e instalacion de tensor tipo T-1 Varrilla No 5 ASTM 615 grado 40, INCLUYE PLATINAS SEGÚN DETALLES EN PLANO, PINTURA ANTICORROSIVA. </t>
  </si>
  <si>
    <t>Acero de refuerzo No.5</t>
  </si>
  <si>
    <t xml:space="preserve"> Relleno y compactacion con material del sitio.</t>
  </si>
  <si>
    <t xml:space="preserve">LOSA DE CONCRETO REFORZADO: f"c=2,500 psi (210kg/cm2) REFUERZO: malla electrosoldada, JUNTA DE LIBERACIÓN EN CUADRADOS DE 2.5M DE LAD. ESPESOR T=3 PULGADAS Acabado lujado, NIVELACION  CON MATERIAL DEL SITIO PARA LLEGAR AL NPT. </t>
  </si>
  <si>
    <t xml:space="preserve">Cerchas CH2 EJES 1-7 Ver detalles en Planos incluye placas de anclajes, pintura anticorrosiva </t>
  </si>
  <si>
    <r>
      <t>m</t>
    </r>
    <r>
      <rPr>
        <b/>
        <vertAlign val="superscript"/>
        <sz val="10"/>
        <color theme="1"/>
        <rFont val="Courier New"/>
        <family val="3"/>
      </rPr>
      <t>2</t>
    </r>
  </si>
  <si>
    <t>Sub contrato C$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</si>
</sst>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_ [$€-2]\ * #,##0.00_ ;_ [$€-2]\ * \-#,##0.00_ ;_ [$€-2]\ * &quot;-&quot;??_ "/>
    <numFmt numFmtId="165" formatCode="#,##0.00_ ;\-#,##0.00\ "/>
    <numFmt numFmtId="166" formatCode="_(&quot;C$&quot;\ * #,##0.00_);_(&quot;C$&quot;\ * \(#,##0.00\);_(&quot;C$&quot;\ * &quot;-&quot;??_);_(@_)"/>
    <numFmt numFmtId="167" formatCode="_-[$C$-4C0A]* #,##0.00_-;\-[$C$-4C0A]* #,##0.00_-;_-[$C$-4C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ourier New"/>
      <family val="3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b/>
      <sz val="10"/>
      <color theme="1"/>
      <name val="Calibri"/>
      <family val="2"/>
      <scheme val="minor"/>
    </font>
    <font>
      <sz val="10"/>
      <name val="Courier New"/>
      <family val="3"/>
    </font>
    <font>
      <b/>
      <vertAlign val="superscript"/>
      <sz val="10"/>
      <color theme="1"/>
      <name val="Courier New"/>
      <family val="3"/>
    </font>
    <font>
      <sz val="10"/>
      <color theme="1"/>
      <name val="Agency FB"/>
      <family val="2"/>
    </font>
    <font>
      <b/>
      <sz val="10"/>
      <name val="Agency FB"/>
      <family val="2"/>
    </font>
    <font>
      <sz val="10"/>
      <color rgb="FFFF0000"/>
      <name val="Courier New"/>
      <family val="3"/>
    </font>
    <font>
      <sz val="1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2" fontId="6" fillId="3" borderId="7" xfId="0" applyNumberFormat="1" applyFont="1" applyFill="1" applyBorder="1"/>
    <xf numFmtId="0" fontId="6" fillId="3" borderId="7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/>
    </xf>
    <xf numFmtId="0" fontId="5" fillId="4" borderId="0" xfId="0" applyFont="1" applyFill="1"/>
    <xf numFmtId="2" fontId="3" fillId="3" borderId="3" xfId="3" applyNumberFormat="1" applyFont="1" applyFill="1" applyBorder="1" applyAlignment="1">
      <alignment horizontal="center" vertical="center" wrapText="1"/>
    </xf>
    <xf numFmtId="164" fontId="3" fillId="3" borderId="3" xfId="3" applyFont="1" applyFill="1" applyBorder="1" applyAlignment="1">
      <alignment horizontal="center" vertical="center" wrapText="1"/>
    </xf>
    <xf numFmtId="164" fontId="3" fillId="3" borderId="3" xfId="3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4" borderId="0" xfId="0" applyFont="1" applyFill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4" fontId="6" fillId="0" borderId="3" xfId="2" applyFont="1" applyBorder="1"/>
    <xf numFmtId="167" fontId="6" fillId="0" borderId="3" xfId="0" applyNumberFormat="1" applyFont="1" applyBorder="1"/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/>
    <xf numFmtId="0" fontId="8" fillId="0" borderId="0" xfId="0" applyFont="1"/>
    <xf numFmtId="0" fontId="6" fillId="0" borderId="3" xfId="0" applyFont="1" applyBorder="1" applyAlignment="1">
      <alignment horizontal="right" vertical="center"/>
    </xf>
    <xf numFmtId="0" fontId="7" fillId="5" borderId="3" xfId="0" applyFont="1" applyFill="1" applyBorder="1" applyAlignment="1">
      <alignment horizontal="center" vertical="center"/>
    </xf>
    <xf numFmtId="2" fontId="3" fillId="0" borderId="3" xfId="3" applyNumberFormat="1" applyFont="1" applyFill="1" applyBorder="1" applyAlignment="1">
      <alignment horizontal="center" vertical="center"/>
    </xf>
    <xf numFmtId="49" fontId="3" fillId="0" borderId="3" xfId="3" applyNumberFormat="1" applyFont="1" applyFill="1" applyBorder="1" applyAlignment="1">
      <alignment horizontal="left" vertical="center"/>
    </xf>
    <xf numFmtId="49" fontId="3" fillId="0" borderId="3" xfId="3" applyNumberFormat="1" applyFont="1" applyFill="1" applyBorder="1" applyAlignment="1">
      <alignment horizontal="center" vertical="center"/>
    </xf>
    <xf numFmtId="0" fontId="6" fillId="4" borderId="3" xfId="0" applyFont="1" applyFill="1" applyBorder="1"/>
    <xf numFmtId="167" fontId="7" fillId="4" borderId="3" xfId="0" applyNumberFormat="1" applyFont="1" applyFill="1" applyBorder="1"/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49" fontId="9" fillId="0" borderId="3" xfId="3" applyNumberFormat="1" applyFont="1" applyFill="1" applyBorder="1" applyAlignment="1">
      <alignment horizontal="left" vertical="center"/>
    </xf>
    <xf numFmtId="9" fontId="7" fillId="0" borderId="3" xfId="0" applyNumberFormat="1" applyFont="1" applyBorder="1"/>
    <xf numFmtId="2" fontId="11" fillId="5" borderId="0" xfId="0" applyNumberFormat="1" applyFont="1" applyFill="1"/>
    <xf numFmtId="49" fontId="12" fillId="5" borderId="0" xfId="3" applyNumberFormat="1" applyFont="1" applyFill="1" applyBorder="1" applyAlignment="1">
      <alignment horizontal="left" vertical="center"/>
    </xf>
    <xf numFmtId="0" fontId="11" fillId="5" borderId="0" xfId="0" applyFont="1" applyFill="1"/>
    <xf numFmtId="0" fontId="6" fillId="0" borderId="0" xfId="0" applyFont="1"/>
    <xf numFmtId="2" fontId="11" fillId="0" borderId="0" xfId="0" applyNumberFormat="1" applyFont="1"/>
    <xf numFmtId="0" fontId="11" fillId="0" borderId="0" xfId="0" applyFont="1"/>
    <xf numFmtId="0" fontId="13" fillId="0" borderId="3" xfId="0" applyFont="1" applyBorder="1" applyAlignment="1">
      <alignment horizontal="left" vertical="center" wrapText="1"/>
    </xf>
    <xf numFmtId="0" fontId="14" fillId="5" borderId="0" xfId="4" applyFont="1" applyFill="1"/>
    <xf numFmtId="0" fontId="2" fillId="0" borderId="0" xfId="4" applyFont="1"/>
    <xf numFmtId="2" fontId="14" fillId="5" borderId="0" xfId="5" applyNumberFormat="1" applyFont="1" applyFill="1" applyBorder="1" applyAlignment="1">
      <alignment horizontal="center"/>
    </xf>
    <xf numFmtId="2" fontId="5" fillId="0" borderId="0" xfId="0" applyNumberFormat="1" applyFont="1"/>
    <xf numFmtId="0" fontId="14" fillId="5" borderId="0" xfId="4" applyFont="1" applyFill="1" applyAlignment="1">
      <alignment horizont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2" xfId="3" applyNumberFormat="1" applyFont="1" applyFill="1" applyBorder="1" applyAlignment="1">
      <alignment horizontal="center" vertical="center"/>
    </xf>
    <xf numFmtId="165" fontId="3" fillId="5" borderId="14" xfId="3" applyNumberFormat="1" applyFont="1" applyFill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43" fontId="3" fillId="0" borderId="12" xfId="1" applyFont="1" applyFill="1" applyBorder="1" applyAlignment="1">
      <alignment horizontal="center" vertical="center" wrapText="1"/>
    </xf>
  </cellXfs>
  <cellStyles count="6">
    <cellStyle name="Euro 2" xfId="3" xr:uid="{3DDFF333-8C64-44A5-9D7E-22521F46F850}"/>
    <cellStyle name="Millares" xfId="1" builtinId="3"/>
    <cellStyle name="Moneda" xfId="2" builtinId="4"/>
    <cellStyle name="Moneda 2" xfId="5" xr:uid="{86D31FB2-794E-44FB-A310-30DF90411DE8}"/>
    <cellStyle name="Normal" xfId="0" builtinId="0"/>
    <cellStyle name="Normal 7 2" xfId="4" xr:uid="{F07C9027-55B5-4F4F-8E9E-FF1165928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0557\Documents\PROYECTOS%202022\CONSTRUCCON%20DE%20CANCHA%20MULTIUSOS%20EN%20LA%20COMUNIDAD%20DE%20ARANJUEZ\NUEVA%20OFERTA\PLANTILLA%20OFERT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LCANCE DE OBRAS"/>
      <sheetName val="PRESUPUESTO original"/>
      <sheetName val="PRORRATEO"/>
      <sheetName val="PRESUPUESTO MODIFICADO"/>
      <sheetName val="Hoja1 (2)"/>
      <sheetName val="FORM2"/>
      <sheetName val="FORM3"/>
      <sheetName val="FORM4"/>
      <sheetName val="FORM5"/>
      <sheetName val="FORM6"/>
      <sheetName val="FORM 7"/>
      <sheetName val="T2 CUADRO DE OBRAS ADICIONALES"/>
      <sheetName val="T3 OBRAS INCREMENTADAS"/>
      <sheetName val="T4 OBRAS NO EJECUTADAS"/>
      <sheetName val="T5 OBRAS REDICIDAS"/>
      <sheetName val="T6 RESUMEN DE OBRAS"/>
      <sheetName val="T1 BALANCE DE OBRAS "/>
      <sheetName val="FORM 7 (2)"/>
    </sheetNames>
    <sheetDataSet>
      <sheetData sheetId="0" refreshError="1"/>
      <sheetData sheetId="1" refreshError="1"/>
      <sheetData sheetId="2" refreshError="1">
        <row r="9">
          <cell r="A9">
            <v>10</v>
          </cell>
          <cell r="C9" t="str">
            <v xml:space="preserve">PRELIMINARES </v>
          </cell>
        </row>
        <row r="11">
          <cell r="B11">
            <v>2</v>
          </cell>
          <cell r="C11" t="str">
            <v>Trazo y Nivelacion incluye el suministro de formaletas dobles y sencillas.</v>
          </cell>
          <cell r="D11" t="str">
            <v>m2</v>
          </cell>
        </row>
        <row r="25">
          <cell r="A25">
            <v>30</v>
          </cell>
          <cell r="C25" t="str">
            <v xml:space="preserve">FUNDACIONES. </v>
          </cell>
        </row>
        <row r="26">
          <cell r="B26">
            <v>1</v>
          </cell>
          <cell r="D26" t="str">
            <v>m3</v>
          </cell>
        </row>
        <row r="27">
          <cell r="B27">
            <v>2</v>
          </cell>
          <cell r="D27" t="str">
            <v>m3</v>
          </cell>
        </row>
        <row r="28">
          <cell r="B28">
            <v>3</v>
          </cell>
          <cell r="D28" t="str">
            <v>m3</v>
          </cell>
        </row>
        <row r="29">
          <cell r="B29">
            <v>4</v>
          </cell>
          <cell r="D29" t="str">
            <v>kg</v>
          </cell>
        </row>
        <row r="32">
          <cell r="B32">
            <v>7</v>
          </cell>
          <cell r="C32" t="str">
            <v>Acero de refuerzo N0. 4</v>
          </cell>
          <cell r="D32" t="str">
            <v>kg</v>
          </cell>
        </row>
        <row r="33">
          <cell r="B33">
            <v>8</v>
          </cell>
          <cell r="C33" t="str">
            <v>Acero de Refuerzo No. 3</v>
          </cell>
          <cell r="D33" t="str">
            <v>kg</v>
          </cell>
        </row>
        <row r="34">
          <cell r="B34">
            <v>9</v>
          </cell>
          <cell r="C34" t="str">
            <v xml:space="preserve"> Acero de Refuerzo No. 2 </v>
          </cell>
          <cell r="D34" t="str">
            <v>kg</v>
          </cell>
        </row>
        <row r="40">
          <cell r="C40" t="str">
            <v>Placa Base PLB-6 t=3/4 , incluye pernos de fijacion</v>
          </cell>
          <cell r="D40" t="str">
            <v>kg</v>
          </cell>
        </row>
        <row r="41">
          <cell r="D41" t="str">
            <v>m2</v>
          </cell>
        </row>
        <row r="45">
          <cell r="C45" t="str">
            <v>Concreto de 3000 psi</v>
          </cell>
          <cell r="D45" t="str">
            <v>m3</v>
          </cell>
        </row>
        <row r="47">
          <cell r="A47">
            <v>40</v>
          </cell>
          <cell r="C47" t="str">
            <v xml:space="preserve">ESTRUCTURAS DE ACERO. </v>
          </cell>
        </row>
        <row r="48">
          <cell r="B48" t="str">
            <v>1</v>
          </cell>
          <cell r="C48" t="str">
            <v xml:space="preserve">Estructura Principal </v>
          </cell>
        </row>
        <row r="49">
          <cell r="B49" t="str">
            <v>1.1</v>
          </cell>
        </row>
        <row r="50">
          <cell r="B50">
            <v>1.2</v>
          </cell>
        </row>
        <row r="68">
          <cell r="A68">
            <v>60</v>
          </cell>
          <cell r="C68" t="str">
            <v>CUBIERTA Y ESTRUCTURA DE TECHO</v>
          </cell>
        </row>
        <row r="73">
          <cell r="B73">
            <v>1.4</v>
          </cell>
          <cell r="D73" t="str">
            <v>ml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EC4F-EDD5-46A0-B139-6A108AC651A2}">
  <dimension ref="A2:Q52"/>
  <sheetViews>
    <sheetView tabSelected="1" view="pageBreakPreview" zoomScaleNormal="84" zoomScaleSheetLayoutView="100" workbookViewId="0">
      <selection activeCell="K16" sqref="K16"/>
    </sheetView>
  </sheetViews>
  <sheetFormatPr baseColWidth="10" defaultColWidth="11.42578125" defaultRowHeight="12.75" x14ac:dyDescent="0.2"/>
  <cols>
    <col min="1" max="2" width="7" style="56" bestFit="1" customWidth="1"/>
    <col min="3" max="3" width="46.28515625" style="1" customWidth="1"/>
    <col min="4" max="4" width="9" style="1" bestFit="1" customWidth="1"/>
    <col min="5" max="5" width="12.42578125" style="1" bestFit="1" customWidth="1"/>
    <col min="6" max="6" width="10.7109375" style="1" customWidth="1"/>
    <col min="7" max="7" width="8.7109375" style="1" customWidth="1"/>
    <col min="8" max="8" width="11.140625" style="1" customWidth="1"/>
    <col min="9" max="9" width="9.28515625" style="1" customWidth="1"/>
    <col min="10" max="10" width="9.140625" style="1" customWidth="1"/>
    <col min="11" max="11" width="13.5703125" style="1" customWidth="1"/>
    <col min="12" max="12" width="11.7109375" style="1" customWidth="1"/>
    <col min="13" max="13" width="9.140625" style="1" customWidth="1"/>
    <col min="14" max="14" width="9.85546875" style="1" customWidth="1"/>
    <col min="15" max="15" width="8.5703125" style="1" customWidth="1"/>
    <col min="16" max="16" width="9.85546875" style="1" customWidth="1"/>
    <col min="17" max="17" width="8.7109375" style="1" customWidth="1"/>
    <col min="18" max="16384" width="11.42578125" style="1"/>
  </cols>
  <sheetData>
    <row r="2" spans="1:17" ht="21" customHeight="1" x14ac:dyDescent="0.2">
      <c r="A2" s="58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ht="11.45" customHeight="1" x14ac:dyDescent="0.2">
      <c r="A3" s="58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</row>
    <row r="4" spans="1:17" s="5" customFormat="1" ht="15" customHeight="1" thickBot="1" x14ac:dyDescent="0.3">
      <c r="A4" s="2"/>
      <c r="B4" s="2"/>
      <c r="C4" s="3"/>
      <c r="D4" s="4"/>
      <c r="E4" s="68" t="s">
        <v>28</v>
      </c>
      <c r="F4" s="69"/>
      <c r="G4" s="69"/>
      <c r="H4" s="69"/>
      <c r="I4" s="69"/>
      <c r="J4" s="70"/>
      <c r="K4" s="61" t="s">
        <v>29</v>
      </c>
      <c r="L4" s="63" t="s">
        <v>30</v>
      </c>
      <c r="M4" s="64"/>
      <c r="N4" s="64"/>
      <c r="O4" s="64"/>
      <c r="P4" s="65"/>
      <c r="Q4" s="66" t="s">
        <v>31</v>
      </c>
    </row>
    <row r="5" spans="1:17" s="5" customFormat="1" ht="39.75" customHeight="1" x14ac:dyDescent="0.2">
      <c r="A5" s="6" t="s">
        <v>0</v>
      </c>
      <c r="B5" s="6" t="s">
        <v>1</v>
      </c>
      <c r="C5" s="7" t="s">
        <v>2</v>
      </c>
      <c r="D5" s="8" t="s">
        <v>3</v>
      </c>
      <c r="E5" s="9" t="s">
        <v>4</v>
      </c>
      <c r="F5" s="9" t="s">
        <v>32</v>
      </c>
      <c r="G5" s="9" t="s">
        <v>33</v>
      </c>
      <c r="H5" s="9" t="s">
        <v>57</v>
      </c>
      <c r="I5" s="9" t="s">
        <v>34</v>
      </c>
      <c r="J5" s="9" t="s">
        <v>35</v>
      </c>
      <c r="K5" s="62"/>
      <c r="L5" s="10" t="s">
        <v>32</v>
      </c>
      <c r="M5" s="11" t="s">
        <v>33</v>
      </c>
      <c r="N5" s="12" t="s">
        <v>57</v>
      </c>
      <c r="O5" s="10" t="s">
        <v>34</v>
      </c>
      <c r="P5" s="12" t="s">
        <v>35</v>
      </c>
      <c r="Q5" s="67"/>
    </row>
    <row r="6" spans="1:17" s="16" customFormat="1" ht="21" customHeight="1" x14ac:dyDescent="0.2">
      <c r="A6" s="13">
        <f>+'[1]PRESUPUESTO original'!A9</f>
        <v>10</v>
      </c>
      <c r="B6" s="14"/>
      <c r="C6" s="15" t="str">
        <f>+'[1]PRESUPUESTO original'!C9</f>
        <v xml:space="preserve">PRELIMINARES 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51" customHeight="1" x14ac:dyDescent="0.25">
      <c r="A7" s="17"/>
      <c r="B7" s="18">
        <f>+'[1]PRESUPUESTO original'!B11</f>
        <v>2</v>
      </c>
      <c r="C7" s="19" t="str">
        <f>+'[1]PRESUPUESTO original'!C11</f>
        <v>Trazo y Nivelacion incluye el suministro de formaletas dobles y sencillas.</v>
      </c>
      <c r="D7" s="20" t="str">
        <f>+'[1]PRESUPUESTO original'!D11</f>
        <v>m2</v>
      </c>
      <c r="E7" s="20">
        <v>1200</v>
      </c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</row>
    <row r="8" spans="1:17" s="16" customFormat="1" ht="21" customHeight="1" x14ac:dyDescent="0.2">
      <c r="A8" s="13">
        <f>+'[1]PRESUPUESTO original'!A25</f>
        <v>30</v>
      </c>
      <c r="B8" s="14"/>
      <c r="C8" s="15" t="str">
        <f>+'[1]PRESUPUESTO original'!C25</f>
        <v xml:space="preserve">FUNDACIONES. 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27" customHeight="1" x14ac:dyDescent="0.25">
      <c r="A9" s="23"/>
      <c r="B9" s="24">
        <f>+'[1]PRESUPUESTO original'!B26</f>
        <v>1</v>
      </c>
      <c r="C9" s="25" t="s">
        <v>5</v>
      </c>
      <c r="D9" s="26" t="str">
        <f>+'[1]PRESUPUESTO original'!D26</f>
        <v>m3</v>
      </c>
      <c r="E9" s="26">
        <v>275</v>
      </c>
      <c r="F9" s="21"/>
      <c r="G9" s="21"/>
      <c r="H9" s="21"/>
      <c r="I9" s="21"/>
      <c r="J9" s="21"/>
      <c r="K9" s="22"/>
      <c r="L9" s="22"/>
      <c r="M9" s="22"/>
      <c r="N9" s="22"/>
      <c r="O9" s="22"/>
      <c r="P9" s="22"/>
      <c r="Q9" s="22"/>
    </row>
    <row r="10" spans="1:17" ht="33" customHeight="1" x14ac:dyDescent="0.25">
      <c r="A10" s="23"/>
      <c r="B10" s="24">
        <f>+'[1]PRESUPUESTO original'!B27</f>
        <v>2</v>
      </c>
      <c r="C10" s="25" t="s">
        <v>6</v>
      </c>
      <c r="D10" s="26" t="str">
        <f>+'[1]PRESUPUESTO original'!D27</f>
        <v>m3</v>
      </c>
      <c r="E10" s="26">
        <v>50</v>
      </c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  <c r="Q10" s="22"/>
    </row>
    <row r="11" spans="1:17" ht="34.5" customHeight="1" x14ac:dyDescent="0.25">
      <c r="A11" s="23"/>
      <c r="B11" s="24">
        <f>+'[1]PRESUPUESTO original'!B28</f>
        <v>3</v>
      </c>
      <c r="C11" s="25" t="s">
        <v>53</v>
      </c>
      <c r="D11" s="26" t="str">
        <f>+'[1]PRESUPUESTO original'!D28</f>
        <v>m3</v>
      </c>
      <c r="E11" s="26">
        <f>+E9-E10-E18</f>
        <v>163.59</v>
      </c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2"/>
      <c r="Q11" s="22"/>
    </row>
    <row r="12" spans="1:17" ht="21" customHeight="1" x14ac:dyDescent="0.25">
      <c r="A12" s="23"/>
      <c r="B12" s="24">
        <f>+'[1]PRESUPUESTO original'!B29</f>
        <v>4</v>
      </c>
      <c r="C12" s="25" t="s">
        <v>52</v>
      </c>
      <c r="D12" s="26" t="str">
        <f>+'[1]PRESUPUESTO original'!D29</f>
        <v>kg</v>
      </c>
      <c r="E12" s="26">
        <v>1420.14</v>
      </c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  <c r="Q12" s="22"/>
    </row>
    <row r="13" spans="1:17" ht="21" customHeight="1" x14ac:dyDescent="0.25">
      <c r="A13" s="23"/>
      <c r="B13" s="24">
        <f>+'[1]PRESUPUESTO original'!B32</f>
        <v>7</v>
      </c>
      <c r="C13" s="25" t="str">
        <f>+'[1]PRESUPUESTO original'!C32</f>
        <v>Acero de refuerzo N0. 4</v>
      </c>
      <c r="D13" s="26" t="str">
        <f>+'[1]PRESUPUESTO original'!D32</f>
        <v>kg</v>
      </c>
      <c r="E13" s="26">
        <v>1350.15</v>
      </c>
      <c r="F13" s="21"/>
      <c r="G13" s="21"/>
      <c r="H13" s="21"/>
      <c r="I13" s="21"/>
      <c r="J13" s="21"/>
      <c r="K13" s="22"/>
      <c r="L13" s="22"/>
      <c r="M13" s="22"/>
      <c r="N13" s="22"/>
      <c r="O13" s="22"/>
      <c r="P13" s="22"/>
      <c r="Q13" s="22"/>
    </row>
    <row r="14" spans="1:17" ht="21" customHeight="1" x14ac:dyDescent="0.25">
      <c r="A14" s="23"/>
      <c r="B14" s="24">
        <f>+'[1]PRESUPUESTO original'!B33</f>
        <v>8</v>
      </c>
      <c r="C14" s="19" t="str">
        <f>+'[1]PRESUPUESTO original'!C33</f>
        <v>Acero de Refuerzo No. 3</v>
      </c>
      <c r="D14" s="26" t="str">
        <f>+'[1]PRESUPUESTO original'!D33</f>
        <v>kg</v>
      </c>
      <c r="E14" s="26">
        <v>1300</v>
      </c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</row>
    <row r="15" spans="1:17" ht="21" customHeight="1" x14ac:dyDescent="0.25">
      <c r="A15" s="23"/>
      <c r="B15" s="24">
        <f>+'[1]PRESUPUESTO original'!B34</f>
        <v>9</v>
      </c>
      <c r="C15" s="25" t="str">
        <f>+'[1]PRESUPUESTO original'!C34</f>
        <v xml:space="preserve"> Acero de Refuerzo No. 2 </v>
      </c>
      <c r="D15" s="26" t="str">
        <f>+'[1]PRESUPUESTO original'!D34</f>
        <v>kg</v>
      </c>
      <c r="E15" s="26">
        <v>1100</v>
      </c>
      <c r="F15" s="21"/>
      <c r="G15" s="21"/>
      <c r="H15" s="21"/>
      <c r="I15" s="21"/>
      <c r="J15" s="21"/>
      <c r="K15" s="22"/>
      <c r="L15" s="22"/>
      <c r="M15" s="22"/>
      <c r="N15" s="22"/>
      <c r="O15" s="22"/>
      <c r="P15" s="22"/>
      <c r="Q15" s="22"/>
    </row>
    <row r="16" spans="1:17" ht="38.25" customHeight="1" x14ac:dyDescent="0.25">
      <c r="A16" s="23"/>
      <c r="B16" s="27">
        <v>10</v>
      </c>
      <c r="C16" s="28" t="str">
        <f>+'[1]PRESUPUESTO original'!C40</f>
        <v>Placa Base PLB-6 t=3/4 , incluye pernos de fijacion</v>
      </c>
      <c r="D16" s="29" t="str">
        <f>+'[1]PRESUPUESTO original'!D40</f>
        <v>kg</v>
      </c>
      <c r="E16" s="20">
        <f>128.5*14</f>
        <v>1799</v>
      </c>
      <c r="F16" s="21"/>
      <c r="G16" s="21"/>
      <c r="H16" s="21"/>
      <c r="I16" s="21"/>
      <c r="J16" s="21"/>
      <c r="K16" s="22"/>
      <c r="L16" s="22"/>
      <c r="M16" s="22"/>
      <c r="N16" s="22"/>
      <c r="O16" s="22"/>
      <c r="P16" s="22"/>
      <c r="Q16" s="22"/>
    </row>
    <row r="17" spans="1:17" ht="25.5" customHeight="1" x14ac:dyDescent="0.25">
      <c r="A17" s="23"/>
      <c r="B17" s="24">
        <v>12</v>
      </c>
      <c r="C17" s="25" t="s">
        <v>7</v>
      </c>
      <c r="D17" s="26" t="str">
        <f>+'[1]PRESUPUESTO original'!D41</f>
        <v>m2</v>
      </c>
      <c r="E17" s="26">
        <f>295.05+14.88</f>
        <v>309.93</v>
      </c>
      <c r="F17" s="30"/>
      <c r="G17" s="30"/>
      <c r="H17" s="30"/>
      <c r="I17" s="30"/>
      <c r="J17" s="21"/>
      <c r="K17" s="22"/>
      <c r="L17" s="22"/>
      <c r="M17" s="22"/>
      <c r="N17" s="22"/>
      <c r="O17" s="22"/>
      <c r="P17" s="22"/>
      <c r="Q17" s="22"/>
    </row>
    <row r="18" spans="1:17" ht="21" customHeight="1" x14ac:dyDescent="0.25">
      <c r="A18" s="23"/>
      <c r="B18" s="24">
        <v>14</v>
      </c>
      <c r="C18" s="25" t="str">
        <f>+'[1]PRESUPUESTO original'!C45</f>
        <v>Concreto de 3000 psi</v>
      </c>
      <c r="D18" s="26" t="str">
        <f>+'[1]PRESUPUESTO original'!D45</f>
        <v>m3</v>
      </c>
      <c r="E18" s="26">
        <f>16.95+25.2+2.26+17</f>
        <v>61.41</v>
      </c>
      <c r="F18" s="30"/>
      <c r="G18" s="30"/>
      <c r="H18" s="30"/>
      <c r="I18" s="30"/>
      <c r="J18" s="21"/>
      <c r="K18" s="22"/>
      <c r="L18" s="22"/>
      <c r="M18" s="22"/>
      <c r="N18" s="22"/>
      <c r="O18" s="22"/>
      <c r="P18" s="22"/>
      <c r="Q18" s="22"/>
    </row>
    <row r="19" spans="1:17" s="16" customFormat="1" ht="21" customHeight="1" x14ac:dyDescent="0.2">
      <c r="A19" s="13">
        <f>+'[1]PRESUPUESTO original'!A47</f>
        <v>40</v>
      </c>
      <c r="B19" s="14"/>
      <c r="C19" s="15" t="str">
        <f>+'[1]PRESUPUESTO original'!C47</f>
        <v xml:space="preserve">ESTRUCTURAS DE ACERO. 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s="34" customFormat="1" ht="25.5" customHeight="1" x14ac:dyDescent="0.25">
      <c r="A20" s="31"/>
      <c r="B20" s="20" t="str">
        <f>+'[1]PRESUPUESTO original'!B48</f>
        <v>1</v>
      </c>
      <c r="C20" s="32" t="str">
        <f>+'[1]PRESUPUESTO original'!C48</f>
        <v xml:space="preserve">Estructura Principal </v>
      </c>
      <c r="D20" s="20"/>
      <c r="E20" s="20"/>
      <c r="F20" s="33"/>
      <c r="G20" s="33"/>
      <c r="H20" s="33"/>
      <c r="I20" s="33"/>
      <c r="J20" s="33"/>
      <c r="K20" s="22"/>
      <c r="L20" s="22"/>
      <c r="M20" s="22"/>
      <c r="N20" s="22"/>
      <c r="O20" s="22"/>
      <c r="P20" s="22"/>
      <c r="Q20" s="22"/>
    </row>
    <row r="21" spans="1:17" ht="50.25" customHeight="1" x14ac:dyDescent="0.25">
      <c r="A21" s="35"/>
      <c r="B21" s="18" t="str">
        <f>+'[1]PRESUPUESTO original'!B49</f>
        <v>1.1</v>
      </c>
      <c r="C21" s="25" t="s">
        <v>46</v>
      </c>
      <c r="D21" s="20" t="s">
        <v>41</v>
      </c>
      <c r="E21" s="20">
        <v>14</v>
      </c>
      <c r="F21" s="30"/>
      <c r="G21" s="30"/>
      <c r="H21" s="22"/>
      <c r="I21" s="30"/>
      <c r="J21" s="30"/>
      <c r="K21" s="22"/>
      <c r="L21" s="22"/>
      <c r="M21" s="22"/>
      <c r="N21" s="22"/>
      <c r="O21" s="22"/>
      <c r="P21" s="22"/>
      <c r="Q21" s="22"/>
    </row>
    <row r="22" spans="1:17" ht="47.25" customHeight="1" x14ac:dyDescent="0.25">
      <c r="A22" s="35"/>
      <c r="B22" s="18">
        <f>+'[1]PRESUPUESTO original'!B50</f>
        <v>1.2</v>
      </c>
      <c r="C22" s="25" t="s">
        <v>55</v>
      </c>
      <c r="D22" s="20" t="s">
        <v>41</v>
      </c>
      <c r="E22" s="20">
        <v>7</v>
      </c>
      <c r="F22" s="30"/>
      <c r="G22" s="30"/>
      <c r="H22" s="22"/>
      <c r="I22" s="30"/>
      <c r="J22" s="30"/>
      <c r="K22" s="22"/>
      <c r="L22" s="22"/>
      <c r="M22" s="22"/>
      <c r="N22" s="22"/>
      <c r="O22" s="22"/>
      <c r="P22" s="22"/>
      <c r="Q22" s="22"/>
    </row>
    <row r="23" spans="1:17" s="34" customFormat="1" ht="56.25" customHeight="1" x14ac:dyDescent="0.25">
      <c r="A23" s="31"/>
      <c r="B23" s="20">
        <v>1.3</v>
      </c>
      <c r="C23" s="32" t="s">
        <v>45</v>
      </c>
      <c r="D23" s="20" t="s">
        <v>48</v>
      </c>
      <c r="E23" s="20">
        <f>(40.15*4)+32.34</f>
        <v>192.94</v>
      </c>
      <c r="F23" s="33"/>
      <c r="G23" s="33"/>
      <c r="H23" s="33"/>
      <c r="I23" s="33"/>
      <c r="J23" s="33"/>
      <c r="K23" s="22"/>
      <c r="L23" s="22"/>
      <c r="M23" s="22"/>
      <c r="N23" s="22"/>
      <c r="O23" s="22"/>
      <c r="P23" s="22"/>
      <c r="Q23" s="22"/>
    </row>
    <row r="24" spans="1:17" s="34" customFormat="1" ht="49.5" customHeight="1" x14ac:dyDescent="0.25">
      <c r="A24" s="31"/>
      <c r="B24" s="20">
        <v>1.4</v>
      </c>
      <c r="C24" s="32" t="s">
        <v>47</v>
      </c>
      <c r="D24" s="20" t="s">
        <v>48</v>
      </c>
      <c r="E24" s="20">
        <f>5*40.16</f>
        <v>200.79999999999998</v>
      </c>
      <c r="F24" s="33"/>
      <c r="G24" s="33"/>
      <c r="H24" s="33"/>
      <c r="I24" s="33"/>
      <c r="J24" s="33"/>
      <c r="K24" s="22"/>
      <c r="L24" s="22"/>
      <c r="M24" s="22"/>
      <c r="N24" s="22"/>
      <c r="O24" s="22"/>
      <c r="P24" s="22"/>
      <c r="Q24" s="22"/>
    </row>
    <row r="25" spans="1:17" s="34" customFormat="1" ht="49.5" customHeight="1" x14ac:dyDescent="0.25">
      <c r="A25" s="31"/>
      <c r="B25" s="20">
        <v>1.6</v>
      </c>
      <c r="C25" s="32" t="s">
        <v>50</v>
      </c>
      <c r="D25" s="20" t="s">
        <v>48</v>
      </c>
      <c r="E25" s="20">
        <v>33.049999999999997</v>
      </c>
      <c r="F25" s="33"/>
      <c r="G25" s="33"/>
      <c r="H25" s="33"/>
      <c r="I25" s="33"/>
      <c r="J25" s="33"/>
      <c r="K25" s="22"/>
      <c r="L25" s="22"/>
      <c r="M25" s="22"/>
      <c r="N25" s="22"/>
      <c r="O25" s="22"/>
      <c r="P25" s="22"/>
      <c r="Q25" s="22"/>
    </row>
    <row r="26" spans="1:17" s="34" customFormat="1" ht="49.5" customHeight="1" x14ac:dyDescent="0.25">
      <c r="A26" s="31"/>
      <c r="B26" s="20">
        <v>1.7</v>
      </c>
      <c r="C26" s="32" t="s">
        <v>49</v>
      </c>
      <c r="D26" s="20" t="s">
        <v>48</v>
      </c>
      <c r="E26" s="20">
        <f>3.4*4</f>
        <v>13.6</v>
      </c>
      <c r="F26" s="33"/>
      <c r="G26" s="33"/>
      <c r="H26" s="33"/>
      <c r="I26" s="33"/>
      <c r="J26" s="33"/>
      <c r="K26" s="22"/>
      <c r="L26" s="22"/>
      <c r="M26" s="22"/>
      <c r="N26" s="22"/>
      <c r="O26" s="22"/>
      <c r="P26" s="22"/>
      <c r="Q26" s="22"/>
    </row>
    <row r="27" spans="1:17" ht="14.45" customHeight="1" x14ac:dyDescent="0.25">
      <c r="A27" s="35"/>
      <c r="B27" s="20">
        <v>2</v>
      </c>
      <c r="C27" s="20" t="s">
        <v>8</v>
      </c>
      <c r="D27" s="20"/>
      <c r="E27" s="20"/>
      <c r="F27" s="30"/>
      <c r="G27" s="30"/>
      <c r="H27" s="30"/>
      <c r="I27" s="30"/>
      <c r="J27" s="30"/>
      <c r="K27" s="22"/>
      <c r="L27" s="22"/>
      <c r="M27" s="22"/>
      <c r="N27" s="22"/>
      <c r="O27" s="22"/>
      <c r="P27" s="22"/>
      <c r="Q27" s="22"/>
    </row>
    <row r="28" spans="1:17" ht="63.75" customHeight="1" x14ac:dyDescent="0.25">
      <c r="A28" s="35"/>
      <c r="B28" s="18">
        <v>2.1</v>
      </c>
      <c r="C28" s="25" t="s">
        <v>40</v>
      </c>
      <c r="D28" s="20" t="s">
        <v>9</v>
      </c>
      <c r="E28" s="20">
        <v>150</v>
      </c>
      <c r="F28" s="30"/>
      <c r="G28" s="30"/>
      <c r="H28" s="30"/>
      <c r="I28" s="30"/>
      <c r="J28" s="30"/>
      <c r="K28" s="22"/>
      <c r="L28" s="22"/>
      <c r="M28" s="22"/>
      <c r="N28" s="22"/>
      <c r="O28" s="22"/>
      <c r="P28" s="22"/>
      <c r="Q28" s="22"/>
    </row>
    <row r="29" spans="1:17" ht="25.9" customHeight="1" x14ac:dyDescent="0.2">
      <c r="A29" s="13">
        <v>50</v>
      </c>
      <c r="B29" s="14"/>
      <c r="C29" s="15" t="s">
        <v>10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81" x14ac:dyDescent="0.25">
      <c r="A30" s="35"/>
      <c r="B30" s="18">
        <v>1.1000000000000001</v>
      </c>
      <c r="C30" s="25" t="s">
        <v>54</v>
      </c>
      <c r="D30" s="20" t="s">
        <v>56</v>
      </c>
      <c r="E30" s="20">
        <v>1108</v>
      </c>
      <c r="F30" s="30"/>
      <c r="G30" s="30"/>
      <c r="H30" s="30"/>
      <c r="I30" s="30"/>
      <c r="J30" s="30"/>
      <c r="K30" s="22"/>
      <c r="L30" s="22"/>
      <c r="M30" s="22"/>
      <c r="N30" s="22"/>
      <c r="O30" s="22"/>
      <c r="P30" s="22"/>
      <c r="Q30" s="22"/>
    </row>
    <row r="31" spans="1:17" ht="40.5" x14ac:dyDescent="0.25">
      <c r="A31" s="35"/>
      <c r="B31" s="18">
        <v>1.2</v>
      </c>
      <c r="C31" s="25" t="s">
        <v>42</v>
      </c>
      <c r="D31" s="20" t="s">
        <v>11</v>
      </c>
      <c r="E31" s="20">
        <v>2</v>
      </c>
      <c r="F31" s="30"/>
      <c r="G31" s="30"/>
      <c r="H31" s="30"/>
      <c r="I31" s="30"/>
      <c r="J31" s="30"/>
      <c r="K31" s="22"/>
      <c r="L31" s="22"/>
      <c r="M31" s="22"/>
      <c r="N31" s="22"/>
      <c r="O31" s="22"/>
      <c r="P31" s="22"/>
      <c r="Q31" s="22"/>
    </row>
    <row r="32" spans="1:17" s="16" customFormat="1" ht="21" customHeight="1" x14ac:dyDescent="0.2">
      <c r="A32" s="13">
        <f>+'[1]PRESUPUESTO original'!A68</f>
        <v>60</v>
      </c>
      <c r="B32" s="14"/>
      <c r="C32" s="15" t="str">
        <f>+'[1]PRESUPUESTO original'!C68</f>
        <v>CUBIERTA Y ESTRUCTURA DE TECHO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44.25" customHeight="1" x14ac:dyDescent="0.25">
      <c r="A33" s="17"/>
      <c r="B33" s="18">
        <v>1.1000000000000001</v>
      </c>
      <c r="C33" s="25" t="s">
        <v>43</v>
      </c>
      <c r="D33" s="36" t="s">
        <v>9</v>
      </c>
      <c r="E33" s="36">
        <f>(21*43.6)+376</f>
        <v>1291.5999999999999</v>
      </c>
      <c r="F33" s="30"/>
      <c r="G33" s="30"/>
      <c r="H33" s="30"/>
      <c r="I33" s="30"/>
      <c r="J33" s="30"/>
      <c r="K33" s="22"/>
      <c r="L33" s="22"/>
      <c r="M33" s="22"/>
      <c r="N33" s="22"/>
      <c r="O33" s="22"/>
      <c r="P33" s="22"/>
      <c r="Q33" s="22"/>
    </row>
    <row r="34" spans="1:17" ht="48.75" customHeight="1" x14ac:dyDescent="0.25">
      <c r="A34" s="17"/>
      <c r="B34" s="18">
        <v>1.2</v>
      </c>
      <c r="C34" s="25" t="s">
        <v>12</v>
      </c>
      <c r="D34" s="36" t="s">
        <v>13</v>
      </c>
      <c r="E34" s="36">
        <f>(5*43.6)+30</f>
        <v>248</v>
      </c>
      <c r="F34" s="30"/>
      <c r="G34" s="30"/>
      <c r="H34" s="30"/>
      <c r="I34" s="30"/>
      <c r="J34" s="30"/>
      <c r="K34" s="22"/>
      <c r="L34" s="22"/>
      <c r="M34" s="22"/>
      <c r="N34" s="22"/>
      <c r="O34" s="22"/>
      <c r="P34" s="22"/>
      <c r="Q34" s="22"/>
    </row>
    <row r="35" spans="1:17" ht="76.5" customHeight="1" x14ac:dyDescent="0.25">
      <c r="A35" s="17"/>
      <c r="B35" s="18">
        <v>1.3</v>
      </c>
      <c r="C35" s="25" t="s">
        <v>44</v>
      </c>
      <c r="D35" s="20" t="s">
        <v>9</v>
      </c>
      <c r="E35" s="36">
        <f>(28.25*6)+66</f>
        <v>235.5</v>
      </c>
      <c r="F35" s="30"/>
      <c r="G35" s="30"/>
      <c r="H35" s="30"/>
      <c r="I35" s="30"/>
      <c r="J35" s="30"/>
      <c r="K35" s="22"/>
      <c r="L35" s="22"/>
      <c r="M35" s="22"/>
      <c r="N35" s="22"/>
      <c r="O35" s="22"/>
      <c r="P35" s="22"/>
      <c r="Q35" s="22"/>
    </row>
    <row r="36" spans="1:17" ht="75" customHeight="1" x14ac:dyDescent="0.25">
      <c r="A36" s="35"/>
      <c r="B36" s="18">
        <f>+'[1]PRESUPUESTO original'!B73</f>
        <v>1.4</v>
      </c>
      <c r="C36" s="25" t="s">
        <v>51</v>
      </c>
      <c r="D36" s="20" t="str">
        <f>+'[1]PRESUPUESTO original'!D73</f>
        <v>ml</v>
      </c>
      <c r="E36" s="20">
        <v>513</v>
      </c>
      <c r="F36" s="30"/>
      <c r="G36" s="30"/>
      <c r="H36" s="30"/>
      <c r="I36" s="30"/>
      <c r="J36" s="30"/>
      <c r="K36" s="22"/>
      <c r="L36" s="22"/>
      <c r="M36" s="22"/>
      <c r="N36" s="22"/>
      <c r="O36" s="22"/>
      <c r="P36" s="22"/>
      <c r="Q36" s="22"/>
    </row>
    <row r="37" spans="1:17" ht="36" customHeight="1" x14ac:dyDescent="0.25">
      <c r="A37" s="35"/>
      <c r="B37" s="18">
        <v>1.5</v>
      </c>
      <c r="C37" s="25" t="s">
        <v>36</v>
      </c>
      <c r="D37" s="20" t="s">
        <v>37</v>
      </c>
      <c r="E37" s="20">
        <f>(28.57*43.6)+(32.11*10.58*1.2)</f>
        <v>1653.3205600000001</v>
      </c>
      <c r="F37" s="30"/>
      <c r="G37" s="30"/>
      <c r="H37" s="30"/>
      <c r="I37" s="30"/>
      <c r="J37" s="30"/>
      <c r="K37" s="22"/>
      <c r="L37" s="22"/>
      <c r="M37" s="22"/>
      <c r="N37" s="22"/>
      <c r="O37" s="22"/>
      <c r="P37" s="22"/>
      <c r="Q37" s="22"/>
    </row>
    <row r="38" spans="1:17" s="5" customFormat="1" ht="22.5" customHeight="1" x14ac:dyDescent="0.25">
      <c r="A38" s="37"/>
      <c r="B38" s="37" t="s">
        <v>14</v>
      </c>
      <c r="C38" s="38" t="s">
        <v>15</v>
      </c>
      <c r="D38" s="39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1:17" ht="13.5" x14ac:dyDescent="0.25">
      <c r="A39" s="42"/>
      <c r="B39" s="43" t="s">
        <v>16</v>
      </c>
      <c r="C39" s="44" t="s">
        <v>17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5"/>
      <c r="Q39" s="21"/>
    </row>
    <row r="40" spans="1:17" ht="13.5" x14ac:dyDescent="0.25">
      <c r="A40" s="42"/>
      <c r="B40" s="43" t="s">
        <v>18</v>
      </c>
      <c r="C40" s="44" t="s">
        <v>19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45"/>
      <c r="Q40" s="21"/>
    </row>
    <row r="41" spans="1:17" ht="13.5" x14ac:dyDescent="0.25">
      <c r="A41" s="42"/>
      <c r="B41" s="43" t="s">
        <v>20</v>
      </c>
      <c r="C41" s="44" t="s">
        <v>21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45"/>
      <c r="Q41" s="21"/>
    </row>
    <row r="42" spans="1:17" ht="13.5" x14ac:dyDescent="0.25">
      <c r="A42" s="37"/>
      <c r="B42" s="37" t="s">
        <v>22</v>
      </c>
      <c r="C42" s="38" t="s">
        <v>23</v>
      </c>
      <c r="D42" s="37"/>
      <c r="E42" s="37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22"/>
    </row>
    <row r="43" spans="1:17" ht="13.5" x14ac:dyDescent="0.25">
      <c r="A43" s="42"/>
      <c r="B43" s="43" t="s">
        <v>24</v>
      </c>
      <c r="C43" s="44" t="s">
        <v>25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ht="13.5" x14ac:dyDescent="0.25">
      <c r="A44" s="37"/>
      <c r="B44" s="37" t="s">
        <v>26</v>
      </c>
      <c r="C44" s="38" t="s">
        <v>27</v>
      </c>
      <c r="D44" s="37"/>
      <c r="E44" s="37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22"/>
    </row>
    <row r="45" spans="1:17" ht="14.25" x14ac:dyDescent="0.25">
      <c r="A45" s="46"/>
      <c r="B45" s="46"/>
      <c r="C45" s="47"/>
      <c r="D45" s="48"/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ht="14.25" x14ac:dyDescent="0.25">
      <c r="A46" s="50"/>
      <c r="B46" s="50"/>
      <c r="C46" s="51"/>
      <c r="D46" s="51"/>
      <c r="E46" s="51"/>
    </row>
    <row r="47" spans="1:17" ht="14.25" x14ac:dyDescent="0.25">
      <c r="A47" s="50"/>
      <c r="B47" s="50"/>
      <c r="C47" s="51"/>
      <c r="D47" s="51"/>
      <c r="E47" s="51"/>
      <c r="I47" s="52"/>
    </row>
    <row r="48" spans="1:17" s="54" customFormat="1" ht="14.25" x14ac:dyDescent="0.25">
      <c r="A48" s="53"/>
      <c r="B48" s="53"/>
      <c r="C48" s="53"/>
      <c r="D48" s="53"/>
      <c r="E48" s="53"/>
      <c r="F48" s="25"/>
    </row>
    <row r="49" spans="1:5" s="54" customFormat="1" ht="14.25" x14ac:dyDescent="0.25">
      <c r="A49" s="53"/>
      <c r="B49" s="53"/>
      <c r="C49" s="53"/>
      <c r="D49" s="53"/>
      <c r="E49" s="53"/>
    </row>
    <row r="50" spans="1:5" s="54" customFormat="1" ht="14.25" x14ac:dyDescent="0.25">
      <c r="A50" s="53"/>
      <c r="B50" s="53"/>
      <c r="C50" s="53"/>
      <c r="D50" s="55"/>
      <c r="E50" s="55"/>
    </row>
    <row r="51" spans="1:5" s="54" customFormat="1" ht="14.25" x14ac:dyDescent="0.25">
      <c r="A51" s="57"/>
      <c r="B51" s="57"/>
      <c r="C51" s="57"/>
      <c r="D51" s="55"/>
      <c r="E51" s="55"/>
    </row>
    <row r="52" spans="1:5" s="51" customFormat="1" ht="14.25" x14ac:dyDescent="0.25">
      <c r="A52" s="56"/>
      <c r="B52" s="56"/>
      <c r="C52" s="1"/>
      <c r="D52" s="1"/>
      <c r="E52" s="1"/>
    </row>
  </sheetData>
  <mergeCells count="7">
    <mergeCell ref="A51:C51"/>
    <mergeCell ref="A2:Q2"/>
    <mergeCell ref="K4:K5"/>
    <mergeCell ref="L4:P4"/>
    <mergeCell ref="Q4:Q5"/>
    <mergeCell ref="E4:J4"/>
    <mergeCell ref="A3:Q3"/>
  </mergeCells>
  <phoneticPr fontId="4" type="noConversion"/>
  <printOptions horizontalCentered="1" verticalCentered="1"/>
  <pageMargins left="0.62992125984251968" right="0.70866141732283472" top="0.74803149606299213" bottom="0.74803149606299213" header="0.31496062992125984" footer="0.31496062992125984"/>
  <pageSetup paperSize="5" scale="79" fitToHeight="0" orientation="landscape" r:id="rId1"/>
  <rowBreaks count="2" manualBreakCount="2">
    <brk id="22" max="16" man="1"/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ALCANCES DE OBRAS</vt:lpstr>
      <vt:lpstr>'ALCANCES DE OBRAS'!Área_de_impresión</vt:lpstr>
      <vt:lpstr>'ALCANCES DE OBRAS'!Títulos_a_imprimir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Anielka Lissette Dávila Reyes</cp:lastModifiedBy>
  <cp:lastPrinted>2024-02-09T15:17:22Z</cp:lastPrinted>
  <dcterms:created xsi:type="dcterms:W3CDTF">2024-02-06T18:53:45Z</dcterms:created>
  <dcterms:modified xsi:type="dcterms:W3CDTF">2024-02-09T15:18:19Z</dcterms:modified>
</cp:coreProperties>
</file>